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2"/>
  </bookViews>
  <sheets>
    <sheet name="Источн15 г" sheetId="1" r:id="rId1"/>
    <sheet name="доходы2015" sheetId="2" r:id="rId2"/>
    <sheet name="расх 15 г" sheetId="3" r:id="rId3"/>
  </sheets>
  <definedNames/>
  <calcPr fullCalcOnLoad="1"/>
</workbook>
</file>

<file path=xl/sharedStrings.xml><?xml version="1.0" encoding="utf-8"?>
<sst xmlns="http://schemas.openxmlformats.org/spreadsheetml/2006/main" count="1527" uniqueCount="449">
  <si>
    <t>уточнение август</t>
  </si>
  <si>
    <t xml:space="preserve">                                                                      к решению Собрания депутатов</t>
  </si>
  <si>
    <t xml:space="preserve">                                                                      Приложение № 2</t>
  </si>
  <si>
    <t>Приложение № 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</si>
  <si>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</si>
  <si>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</si>
  <si>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</si>
  <si>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</si>
  <si>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</si>
  <si>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</si>
  <si>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</si>
  <si>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</si>
  <si>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</si>
  <si>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</si>
  <si>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</si>
  <si>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</si>
  <si>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</si>
  <si>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</si>
  <si>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</si>
  <si>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</si>
  <si>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</si>
  <si>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</si>
  <si>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</si>
  <si>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</si>
  <si>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</si>
  <si>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</si>
  <si>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</si>
  <si>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</si>
  <si>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МП «Развитие сетей наружного освещения на территории муниципального образования «Приамурское городское поселение» на 2015 год и на плановый период 2016 и 2017 годов»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</si>
  <si>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</si>
  <si>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001 59 30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</si>
  <si>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</si>
  <si>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</si>
  <si>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собственности</t>
  </si>
  <si>
    <t>090 02 00</t>
  </si>
  <si>
    <t>Другие вопросы в области национальной экономики</t>
  </si>
  <si>
    <t>12</t>
  </si>
  <si>
    <t xml:space="preserve">МП «Энергосбережение и повышение энергетической эффективности в муниципальном образовании «Приамурское городское поселение» на 2010-2015 годы» </t>
  </si>
  <si>
    <t>795 00 00</t>
  </si>
  <si>
    <t>795 01 00</t>
  </si>
  <si>
    <t>795 02 00</t>
  </si>
  <si>
    <t>795 03 00</t>
  </si>
  <si>
    <t>795 04 00</t>
  </si>
  <si>
    <t xml:space="preserve">Функционирование высшего должностного лица субъекта Российской Федерации и муниципального образования          
</t>
  </si>
  <si>
    <t xml:space="preserve">Руководство и управление в сфере установленных функций органов государственной власти субъектов Российской Федерации   и органов местного самоуправления             
</t>
  </si>
  <si>
    <t>Дорожное хозяйство (дорожные фонды)</t>
  </si>
  <si>
    <t>Резервный фонд</t>
  </si>
  <si>
    <t>Расходы резервного фонда на финансовое обеспечение мер по ликвидации последствий чрезвычайной ситуации на автомобильных дорогах общего пользования местного значения.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</si>
  <si>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</si>
  <si>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</si>
  <si>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</si>
  <si>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</si>
  <si>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</si>
  <si>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</si>
  <si>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</si>
  <si>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</si>
  <si>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Озеленение</t>
  </si>
  <si>
    <t>Коммунальное хозяйство</t>
  </si>
  <si>
    <t>к решению Собрания депутатов</t>
  </si>
  <si>
    <t>Вид расхода</t>
  </si>
  <si>
    <t>Целевая статья</t>
  </si>
  <si>
    <t>Подраздел</t>
  </si>
  <si>
    <t>Раздел</t>
  </si>
  <si>
    <t>Министерство, ведомство</t>
  </si>
  <si>
    <t>Наименование показателя</t>
  </si>
  <si>
    <t>Сельское хозяйство и рыболовство</t>
  </si>
  <si>
    <t>Библиотеки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</si>
  <si>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</si>
  <si>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</si>
  <si>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</si>
  <si>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</si>
  <si>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002 00 00</t>
  </si>
  <si>
    <t xml:space="preserve">Глава муниципального образования    </t>
  </si>
  <si>
    <t>002 03 00</t>
  </si>
  <si>
    <t>Фонд оплаты труда и страховые взносы</t>
  </si>
  <si>
    <t xml:space="preserve">Центральный аппарат                 </t>
  </si>
  <si>
    <t>002 04 00</t>
  </si>
  <si>
    <t xml:space="preserve">Обеспечение деятельности центрального аппарата  за счет средств местного бюджета            
</t>
  </si>
  <si>
    <t>002 04 01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</si>
  <si>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</si>
  <si>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</si>
  <si>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</si>
  <si>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</si>
  <si>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 xml:space="preserve">Прочая  закупка  товаров,  работ и услуг для государственных (муниципальных) нужд                
</t>
  </si>
  <si>
    <t>244</t>
  </si>
  <si>
    <t xml:space="preserve">Уплата прочих налогов, сборов и иных платежей                            
</t>
  </si>
  <si>
    <t>852</t>
  </si>
  <si>
    <t>уточнение</t>
  </si>
  <si>
    <t xml:space="preserve">Выполнение     органами     местного самоуправления переданных государственных  полномочий по применению    законодательства  об административных правонарушениях    
</t>
  </si>
  <si>
    <t>002 04 08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</si>
  <si>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</si>
  <si>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Руководство  и  управление  в  сфере установленных функций органов государственной власти субъектов Российской Федерации и органов местного самоуправления             
</t>
  </si>
  <si>
    <t xml:space="preserve">Председатель представительного органа муниципального образования   
</t>
  </si>
  <si>
    <t>002 11 00</t>
  </si>
  <si>
    <t xml:space="preserve">Другие общегосударственные вопросы  </t>
  </si>
  <si>
    <t xml:space="preserve">Руководство  и  управление  в  сфере установленных функций органов государственной власти субъектов Российской   Федерации   и   органов местного самоуправления             
</t>
  </si>
  <si>
    <t xml:space="preserve">Государственная регистрация актов гражданского состояния
</t>
  </si>
  <si>
    <t>001 00 00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</si>
  <si>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</si>
  <si>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</si>
  <si>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</si>
  <si>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>001 36 00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</si>
  <si>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</si>
  <si>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</si>
  <si>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Мероприятия  по   предупреждению   и ликвидации последствий  чрезвычайных ситуаций и стихийных бедствий       
</t>
  </si>
  <si>
    <t>218 00 00</t>
  </si>
  <si>
    <t xml:space="preserve">Предупреждение и ликвидация последствий чрезвычайных ситуаций  и стихийных бедствий природного и техногенного характера              
</t>
  </si>
  <si>
    <t>218 01 01</t>
  </si>
  <si>
    <t>218 01 02</t>
  </si>
  <si>
    <t>Осуществление полномочий в области организации деятельности аварийно - спасательных служб и аварийно - спасательных формирований</t>
  </si>
  <si>
    <t xml:space="preserve">НАЦИОНАЛЬНАЯ ЭКОНОМИКА              </t>
  </si>
  <si>
    <t>002 04 10</t>
  </si>
  <si>
    <t>ЖИЛИЩНО -  КОММУНАЛЬНОЕ ХОЗЯЙСТВО</t>
  </si>
  <si>
    <t>092 00 00</t>
  </si>
  <si>
    <t>092 52 00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</si>
  <si>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</si>
  <si>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>092 52 01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</si>
  <si>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</si>
  <si>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810</t>
  </si>
  <si>
    <t>Текущее содержание поселения</t>
  </si>
  <si>
    <t>600 00 00</t>
  </si>
  <si>
    <t xml:space="preserve">Уличное освещение </t>
  </si>
  <si>
    <t>600 01 00</t>
  </si>
  <si>
    <t>600 02 00</t>
  </si>
  <si>
    <t>600 04 00</t>
  </si>
  <si>
    <t>600 03 00</t>
  </si>
  <si>
    <t>Организация и содержание мест захоронения</t>
  </si>
  <si>
    <t xml:space="preserve">Прочие  мероприятия по благоустройству городских округов  и поселений                           
</t>
  </si>
  <si>
    <t>600 05 00</t>
  </si>
  <si>
    <t xml:space="preserve">КУЛЬТУРА И КИНЕМАТОГРАФИЯ           </t>
  </si>
  <si>
    <t xml:space="preserve">Культура                            </t>
  </si>
  <si>
    <t xml:space="preserve">Учреждения культуры и мероприятия в сфере культуры и кинематографии     
</t>
  </si>
  <si>
    <t xml:space="preserve">Комплектование  книжных фондов библиотек муниципальных образований 
</t>
  </si>
  <si>
    <t>440 00 00</t>
  </si>
  <si>
    <t>440 02 00</t>
  </si>
  <si>
    <t xml:space="preserve">Иные межбюджетные трансферты
</t>
  </si>
  <si>
    <t xml:space="preserve">Обеспечение  деятельности  (оказание услуг) подведомственных  учреждений за счет средств местного бюджета    </t>
  </si>
  <si>
    <t>111</t>
  </si>
  <si>
    <t>112</t>
  </si>
  <si>
    <t>Уплата налога на имущество организаций и земельного налога</t>
  </si>
  <si>
    <t>440 99 00</t>
  </si>
  <si>
    <t>851</t>
  </si>
  <si>
    <t>442 00 00</t>
  </si>
  <si>
    <t>442 99 00</t>
  </si>
  <si>
    <t>443 99 00</t>
  </si>
  <si>
    <t>443 00 00</t>
  </si>
  <si>
    <t>Мероприятия в сфере культуры и кинематографии</t>
  </si>
  <si>
    <t>440 01 00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</si>
  <si>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</si>
  <si>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</si>
  <si>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</si>
  <si>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</si>
  <si>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Реализация государственных функций в области физической культуры и спорта</t>
  </si>
  <si>
    <t>Мероприятия для развития на территории муниципального района физической культуры и массового спорта</t>
  </si>
  <si>
    <t>487 00 00</t>
  </si>
  <si>
    <t>487 95 00</t>
  </si>
  <si>
    <t>СОЦИАЛЬНАЯ ПОЛИТИКА</t>
  </si>
  <si>
    <t>10</t>
  </si>
  <si>
    <t>Пенсионное обеспечение</t>
  </si>
  <si>
    <t xml:space="preserve">Доплаты  к  пенсиям,  дополнительное пенсионное обеспечение              
</t>
  </si>
  <si>
    <t>491 00 00</t>
  </si>
  <si>
    <t xml:space="preserve">Доплаты к пенсиям муниципальных служащих                            
</t>
  </si>
  <si>
    <t>491 01 00</t>
  </si>
  <si>
    <t xml:space="preserve">Пенсии, выплачиваемые организациями сектора государственного управления 
</t>
  </si>
  <si>
    <t>312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</si>
  <si>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</si>
  <si>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</si>
  <si>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долговым обязательствам </t>
  </si>
  <si>
    <t>Процентные платежи по муниципальному долгу</t>
  </si>
  <si>
    <t>Обслуживание муниципального долга</t>
  </si>
  <si>
    <t>065 00 00</t>
  </si>
  <si>
    <t>065 03 00</t>
  </si>
  <si>
    <t>730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</si>
  <si>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</si>
  <si>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</si>
  <si>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</si>
  <si>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главы поселения</t>
  </si>
  <si>
    <t>020 00 00</t>
  </si>
  <si>
    <t>020 00 03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</si>
  <si>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</si>
  <si>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</si>
  <si>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</si>
  <si>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</si>
  <si>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осуществление управленческих функций по организации и осуществлению деятельности в области архитектуры и градостроительства</t>
  </si>
  <si>
    <t>На осуществление отдельных государственных полномочий в области архитектуры и градостроительства</t>
  </si>
  <si>
    <t>На осуществление управленческих функций по осуществлению полномочий по формированию, исполнению бюджета поселений</t>
  </si>
  <si>
    <t>ИТОГО:</t>
  </si>
  <si>
    <t>14</t>
  </si>
  <si>
    <t>521 06 00</t>
  </si>
  <si>
    <t>521 06 01</t>
  </si>
  <si>
    <t>521 06 02</t>
  </si>
  <si>
    <t>521 06 03</t>
  </si>
  <si>
    <t>Реализация государственных функций, связанных с общегосударственным управлением</t>
  </si>
  <si>
    <t>Строительство и содержание автомобильных дорог и инженерных сооружений на них в рамках благоустройства</t>
  </si>
  <si>
    <t>Театры, цирки, концертные и другие организации исполнительских искусств</t>
  </si>
  <si>
    <t>351 00 00</t>
  </si>
  <si>
    <t>351 05 00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</si>
  <si>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</si>
  <si>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</si>
  <si>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</si>
  <si>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</si>
  <si>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</si>
  <si>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</si>
  <si>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</si>
  <si>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</si>
  <si>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</si>
  <si>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</si>
  <si>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</si>
  <si>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</si>
  <si>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</si>
  <si>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</si>
  <si>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</si>
  <si>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</si>
  <si>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</si>
  <si>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</si>
  <si>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</si>
  <si>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</si>
  <si>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</si>
  <si>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</si>
  <si>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</si>
  <si>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</si>
  <si>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</si>
  <si>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</si>
  <si>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</si>
  <si>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</si>
  <si>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</si>
  <si>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</si>
  <si>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</si>
  <si>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</si>
  <si>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</si>
  <si>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</si>
  <si>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</si>
  <si>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</si>
  <si>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</si>
  <si>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</si>
  <si>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Иные    выплаты    персоналу государственных (муниципальных) органов,  за исключением фонда оплаты труда      
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</si>
  <si>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</si>
  <si>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Уплата прочих налогов, сборов                       
</t>
  </si>
  <si>
    <t>Фонд оплаты труда казенных учреждений и взносы по обязательному социальному страхованию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</si>
  <si>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</si>
  <si>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</si>
  <si>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</si>
  <si>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</si>
  <si>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</si>
  <si>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</si>
  <si>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</si>
  <si>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</si>
  <si>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</si>
  <si>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</si>
  <si>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</si>
  <si>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</si>
  <si>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</si>
  <si>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</si>
  <si>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</si>
  <si>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</si>
  <si>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</si>
  <si>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</si>
  <si>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</si>
  <si>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</si>
  <si>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</si>
  <si>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</si>
  <si>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</si>
  <si>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</si>
  <si>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</si>
  <si>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</si>
  <si>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</si>
  <si>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</si>
  <si>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</si>
  <si>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</si>
  <si>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</si>
  <si>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Дотации бюджетам субъектов Российской Федерации и муниципальных образований</t>
  </si>
  <si>
    <t>01001</t>
  </si>
  <si>
    <t>151</t>
  </si>
  <si>
    <t>01003</t>
  </si>
  <si>
    <t>02041</t>
  </si>
  <si>
    <t>02078</t>
  </si>
  <si>
    <t>02999</t>
  </si>
  <si>
    <t>Субвенции бюджетам субъектов Российской Федерации и муниципальных образований</t>
  </si>
  <si>
    <t>03003</t>
  </si>
  <si>
    <t>03015</t>
  </si>
  <si>
    <t>03024</t>
  </si>
  <si>
    <t>МП "Сохранность автомобильных дорог общего пользования местного значения муниципального образования «Приамурское городское поселение» на 2015 год и на плановый период 2016 и 2017 годов"</t>
  </si>
  <si>
    <t>МП "Ремонт дворовых территорий многоквартирных домов, проездов к дворовым территориям многоквартирных домов "Приамурского городского поселения" на 2015 и плановый период 2016 и 2017 годов"</t>
  </si>
  <si>
    <t>Источники финансирования дефицита бюджета Приамурского городского поселения       на 2015 год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</si>
  <si>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</si>
  <si>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</si>
  <si>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</si>
  <si>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</si>
  <si>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</si>
  <si>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</si>
  <si>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</si>
  <si>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</si>
  <si>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</si>
  <si>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 xml:space="preserve">                                к решению Собрания депутатов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</si>
  <si>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</si>
  <si>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</si>
  <si>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</si>
  <si>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</si>
  <si>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</si>
  <si>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</si>
  <si>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</si>
  <si>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</si>
  <si>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</si>
  <si>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</si>
  <si>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</si>
  <si>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</si>
  <si>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</si>
  <si>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</si>
  <si>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</si>
  <si>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</si>
  <si>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</si>
  <si>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</si>
  <si>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</si>
  <si>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                Приложение № 1</t>
  </si>
  <si>
    <t>Иные межбюджетные трансферты</t>
  </si>
  <si>
    <t xml:space="preserve">Прочая  закупка  товаров,  работ и услуг для государственных  нужд                
</t>
  </si>
  <si>
    <t xml:space="preserve">Прочая  закупка  товаров,  работ и услуг для государственных нужд                
</t>
  </si>
  <si>
    <t>0000000</t>
  </si>
  <si>
    <t>Проведение выборов представительных органов поселения</t>
  </si>
  <si>
    <t>020 00 04</t>
  </si>
  <si>
    <t>310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</si>
  <si>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           
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</si>
  <si>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</si>
  <si>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</si>
  <si>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</si>
  <si>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</si>
  <si>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</si>
  <si>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</si>
  <si>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</si>
  <si>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</si>
  <si>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</si>
  <si>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</si>
  <si>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</si>
  <si>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</si>
  <si>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</si>
  <si>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</si>
  <si>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</si>
  <si>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04999</t>
  </si>
  <si>
    <t>070 00 00</t>
  </si>
  <si>
    <t>070 04 00</t>
  </si>
  <si>
    <t>Муниципальные программы</t>
  </si>
  <si>
    <t>001 51 18</t>
  </si>
  <si>
    <t>2015 (тыс. рублей)</t>
  </si>
  <si>
    <t>Ведомственная структура  расходов бюджета  Приамурского городского поселения  на 2015 год</t>
  </si>
  <si>
    <t>Поступление доходов в бюджет Приамурского городского поселения в 2015 году</t>
  </si>
  <si>
    <t>2015 ( тыс. рублей)</t>
  </si>
  <si>
    <t>02230</t>
  </si>
  <si>
    <t>02240</t>
  </si>
  <si>
    <t>02250</t>
  </si>
  <si>
    <t>02260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</si>
  <si>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</si>
  <si>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</si>
  <si>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</si>
  <si>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</si>
  <si>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</si>
  <si>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</si>
  <si>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</si>
  <si>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</si>
  <si>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</si>
  <si>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</si>
  <si>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</si>
  <si>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</si>
  <si>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</si>
  <si>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</si>
  <si>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</si>
  <si>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</si>
  <si>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</si>
  <si>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</si>
  <si>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</si>
  <si>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</si>
  <si>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</si>
  <si>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</si>
  <si>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</si>
  <si>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</si>
  <si>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</si>
  <si>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</si>
  <si>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</si>
  <si>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</si>
  <si>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</si>
  <si>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</si>
  <si>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</si>
  <si>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</si>
  <si>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</si>
  <si>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</si>
  <si>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</si>
  <si>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</si>
  <si>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</si>
  <si>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</si>
  <si>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</si>
  <si>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</si>
  <si>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</si>
  <si>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</si>
  <si>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</si>
  <si>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</si>
  <si>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</si>
  <si>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</si>
  <si>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</si>
  <si>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</si>
  <si>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</si>
  <si>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</si>
  <si>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</si>
  <si>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</si>
  <si>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23050</t>
  </si>
  <si>
    <t>23051</t>
  </si>
  <si>
    <t>23052</t>
  </si>
  <si>
    <t>32000</t>
  </si>
  <si>
    <t>33050</t>
  </si>
  <si>
    <t>уточнение март</t>
  </si>
  <si>
    <t>Расходы резервного фонда Правительства ЕАО на предупреждение и ликвидацию чрезвычайных ситуаций и последствий стихийных бедствий</t>
  </si>
  <si>
    <t xml:space="preserve">Прочая  закупка  товаров,  работ и услуг для обеспечения государственных (муниципальных) нужд       </t>
  </si>
  <si>
    <t xml:space="preserve">Уплата иных платежей                            
</t>
  </si>
  <si>
    <t>853</t>
  </si>
  <si>
    <t>Уточнение март-2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</si>
  <si>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</si>
  <si>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</si>
  <si>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Реализация государственных функций , связанных с общегосударственным управлением</t>
  </si>
  <si>
    <t>313</t>
  </si>
  <si>
    <t>Выплата по судебным решениям, в том числе к казне Еврейской автономной области</t>
  </si>
  <si>
    <t>092 03 10</t>
  </si>
  <si>
    <t xml:space="preserve">Прочая  закупка  товаров,  работ и услуг для обеспечения государственных (муниципальных) нужд                </t>
  </si>
  <si>
    <t>06033</t>
  </si>
  <si>
    <t>06043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</si>
  <si>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</si>
  <si>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 лиц, обладающих земельным участком, расположенным в границах городских поселений</t>
  </si>
  <si>
    <t>Земельный налог (по обязательствам, возникшим до 01 января 2006 года), мобилизуемый на территориях городских поселений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</si>
  <si>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</si>
  <si>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городского поселения</t>
  </si>
  <si>
    <t>Субвенции бюджетам городских поселений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</si>
  <si>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</si>
  <si>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</si>
  <si>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</si>
  <si>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</si>
  <si>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Содержание муниципального имущества</t>
  </si>
  <si>
    <t>090 03 02</t>
  </si>
  <si>
    <t>Жилищное хозяйство</t>
  </si>
  <si>
    <t>уточнение май</t>
  </si>
  <si>
    <t>уточнение июнь</t>
  </si>
  <si>
    <t>уотчнение июнь</t>
  </si>
  <si>
    <t>Прочие межбюджетные трансферты, передаваемые бюджетам городских поселений на реализацию мероприятий для развития на территории муниципального района физической культуры и массового спорта</t>
  </si>
  <si>
    <t>уточнение сент</t>
  </si>
  <si>
    <t>487 95 01</t>
  </si>
  <si>
    <t>Мероприятия для развития на территории муниципального района физической культуры и массового спорта за счет межбюджетных трансфертов</t>
  </si>
  <si>
    <t>Прочие межбюджетные трансферты, передаваемые бюджетам</t>
  </si>
  <si>
    <t>2 59 30</t>
  </si>
  <si>
    <t>уточнение окт</t>
  </si>
  <si>
    <t>уточнение ноябрь</t>
  </si>
  <si>
    <t xml:space="preserve">                                от 24.11.2015  № 180</t>
  </si>
  <si>
    <t xml:space="preserve">                                                                      от 24.11.2015 № 180</t>
  </si>
  <si>
    <t>от 24.11.2015 № 180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</si>
</sst>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_р_."/>
    <numFmt numFmtId="176" formatCode="#,##0.0_р_."/>
    <numFmt numFmtId="177" formatCode="#,##0.00_р_."/>
    <numFmt numFmtId="178" formatCode="#,##0.000_р_."/>
    <numFmt numFmtId="179" formatCode="#,##0.0000_р_."/>
    <numFmt numFmtId="180" formatCode="#,##0.00000_р_."/>
    <numFmt numFmtId="181" formatCode="#,##0.000000_р_.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#,##0.0000000"/>
    <numFmt numFmtId="190" formatCode="0.0%"/>
    <numFmt numFmtId="191" formatCode="0.0000000"/>
    <numFmt numFmtId="192" formatCode="0.00000000"/>
    <numFmt numFmtId="193" formatCode="0.000000000"/>
    <numFmt numFmtId="194" formatCode="#,##0.00000_ ;\-#,##0.00000\ 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7" fontId="4" fillId="0" borderId="0" xfId="0" applyNumberFormat="1" applyFont="1" applyFill="1" applyAlignment="1">
      <alignment/>
    </xf>
    <xf numFmtId="167" fontId="4" fillId="0" borderId="10" xfId="0" applyNumberFormat="1" applyFont="1" applyBorder="1" applyAlignment="1">
      <alignment horizontal="center" vertical="top" wrapText="1"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7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0" xfId="0" applyFont="1" applyAlignment="1">
      <alignment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2" fontId="17" fillId="0" borderId="14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2" fontId="11" fillId="0" borderId="14" xfId="0" applyNumberFormat="1" applyFont="1" applyFill="1" applyBorder="1" applyAlignment="1">
      <alignment horizontal="right"/>
    </xf>
    <xf numFmtId="2" fontId="12" fillId="0" borderId="14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167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60" applyNumberFormat="1" applyFont="1" applyFill="1" applyBorder="1" applyAlignment="1">
      <alignment horizontal="right"/>
    </xf>
    <xf numFmtId="2" fontId="12" fillId="0" borderId="10" xfId="6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justify" vertical="top" wrapText="1"/>
    </xf>
    <xf numFmtId="169" fontId="17" fillId="0" borderId="14" xfId="0" applyNumberFormat="1" applyFont="1" applyFill="1" applyBorder="1" applyAlignment="1">
      <alignment horizontal="right"/>
    </xf>
    <xf numFmtId="169" fontId="16" fillId="0" borderId="14" xfId="0" applyNumberFormat="1" applyFont="1" applyFill="1" applyBorder="1" applyAlignment="1">
      <alignment horizontal="right"/>
    </xf>
    <xf numFmtId="169" fontId="11" fillId="0" borderId="14" xfId="0" applyNumberFormat="1" applyFont="1" applyFill="1" applyBorder="1" applyAlignment="1">
      <alignment horizontal="right"/>
    </xf>
    <xf numFmtId="169" fontId="12" fillId="0" borderId="14" xfId="0" applyNumberFormat="1" applyFont="1" applyFill="1" applyBorder="1" applyAlignment="1">
      <alignment/>
    </xf>
    <xf numFmtId="169" fontId="16" fillId="0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 horizontal="right"/>
    </xf>
    <xf numFmtId="169" fontId="12" fillId="0" borderId="10" xfId="0" applyNumberFormat="1" applyFont="1" applyFill="1" applyBorder="1" applyAlignment="1">
      <alignment/>
    </xf>
    <xf numFmtId="169" fontId="14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169" fontId="15" fillId="0" borderId="10" xfId="0" applyNumberFormat="1" applyFont="1" applyBorder="1" applyAlignment="1">
      <alignment/>
    </xf>
    <xf numFmtId="169" fontId="13" fillId="0" borderId="10" xfId="0" applyNumberFormat="1" applyFont="1" applyBorder="1" applyAlignment="1">
      <alignment/>
    </xf>
    <xf numFmtId="169" fontId="14" fillId="0" borderId="10" xfId="0" applyNumberFormat="1" applyFont="1" applyFill="1" applyBorder="1" applyAlignment="1">
      <alignment/>
    </xf>
    <xf numFmtId="169" fontId="17" fillId="0" borderId="10" xfId="0" applyNumberFormat="1" applyFont="1" applyFill="1" applyBorder="1" applyAlignment="1">
      <alignment horizontal="right"/>
    </xf>
    <xf numFmtId="169" fontId="11" fillId="0" borderId="10" xfId="60" applyNumberFormat="1" applyFont="1" applyFill="1" applyBorder="1" applyAlignment="1">
      <alignment horizontal="right"/>
    </xf>
    <xf numFmtId="169" fontId="12" fillId="0" borderId="10" xfId="60" applyNumberFormat="1" applyFont="1" applyFill="1" applyBorder="1" applyAlignment="1">
      <alignment horizontal="right"/>
    </xf>
    <xf numFmtId="169" fontId="17" fillId="0" borderId="10" xfId="0" applyNumberFormat="1" applyFont="1" applyFill="1" applyBorder="1" applyAlignment="1">
      <alignment horizontal="right"/>
    </xf>
    <xf numFmtId="169" fontId="11" fillId="0" borderId="10" xfId="0" applyNumberFormat="1" applyFont="1" applyFill="1" applyBorder="1" applyAlignment="1">
      <alignment horizontal="right"/>
    </xf>
    <xf numFmtId="169" fontId="13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 horizontal="right"/>
    </xf>
    <xf numFmtId="169" fontId="15" fillId="0" borderId="10" xfId="0" applyNumberFormat="1" applyFont="1" applyBorder="1" applyAlignment="1">
      <alignment/>
    </xf>
    <xf numFmtId="169" fontId="12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169" fontId="12" fillId="0" borderId="10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169" fontId="12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12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justify" wrapText="1"/>
    </xf>
    <xf numFmtId="0" fontId="9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="75" zoomScaleNormal="75" zoomScalePageLayoutView="0" workbookViewId="0" topLeftCell="A1">
      <selection activeCell="C7" sqref="C7:D8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1.25390625" style="77" customWidth="1"/>
    <col min="4" max="4" width="17.25390625" style="77" customWidth="1"/>
    <col min="5" max="5" width="14.875" style="1" bestFit="1" customWidth="1"/>
    <col min="6" max="16384" width="9.125" style="1" customWidth="1"/>
  </cols>
  <sheetData>
    <row r="1" spans="1:4" ht="15.75">
      <c r="A1" s="67"/>
      <c r="B1" s="65"/>
      <c r="C1" s="219" t="s">
        <v>313</v>
      </c>
      <c r="D1" s="219"/>
    </row>
    <row r="2" spans="1:4" ht="12.75" customHeight="1">
      <c r="A2" s="67"/>
      <c r="B2" s="65"/>
      <c r="C2" s="68" t="s">
        <v>293</v>
      </c>
      <c r="D2" s="68"/>
    </row>
    <row r="3" spans="1:4" ht="15.75" customHeight="1">
      <c r="A3" s="67"/>
      <c r="B3" s="65"/>
      <c r="C3" s="68" t="s">
        <v>446</v>
      </c>
      <c r="D3" s="68"/>
    </row>
    <row r="4" spans="1:4" ht="15.75">
      <c r="A4" s="67"/>
      <c r="B4" s="65"/>
      <c r="C4" s="69"/>
      <c r="D4" s="69"/>
    </row>
    <row r="5" spans="1:5" ht="31.5" customHeight="1">
      <c r="A5" s="220" t="s">
        <v>283</v>
      </c>
      <c r="B5" s="220"/>
      <c r="C5" s="220"/>
      <c r="D5" s="220"/>
      <c r="E5" s="220"/>
    </row>
    <row r="7" spans="1:5" s="66" customFormat="1" ht="32.25" customHeight="1">
      <c r="A7" s="214" t="s">
        <v>290</v>
      </c>
      <c r="B7" s="214"/>
      <c r="C7" s="221" t="s">
        <v>291</v>
      </c>
      <c r="D7" s="222"/>
      <c r="E7" s="225" t="s">
        <v>345</v>
      </c>
    </row>
    <row r="8" spans="1:5" s="66" customFormat="1" ht="78.75" customHeight="1">
      <c r="A8" s="28" t="s">
        <v>292</v>
      </c>
      <c r="B8" s="28" t="s">
        <v>294</v>
      </c>
      <c r="C8" s="223"/>
      <c r="D8" s="224"/>
      <c r="E8" s="225"/>
    </row>
    <row r="9" spans="1:5" s="72" customFormat="1" ht="15">
      <c r="A9" s="70" t="s">
        <v>295</v>
      </c>
      <c r="B9" s="71" t="s">
        <v>296</v>
      </c>
      <c r="C9" s="214">
        <v>3</v>
      </c>
      <c r="D9" s="214"/>
      <c r="E9" s="30">
        <v>4</v>
      </c>
    </row>
    <row r="10" spans="1:5" s="74" customFormat="1" ht="30.75" customHeight="1">
      <c r="A10" s="24" t="s">
        <v>320</v>
      </c>
      <c r="B10" s="73" t="s">
        <v>297</v>
      </c>
      <c r="C10" s="226" t="s">
        <v>298</v>
      </c>
      <c r="D10" s="227"/>
      <c r="E10" s="197">
        <f>E11</f>
        <v>4356.667360000003</v>
      </c>
    </row>
    <row r="11" spans="1:5" s="74" customFormat="1" ht="27.75" customHeight="1">
      <c r="A11" s="24" t="s">
        <v>320</v>
      </c>
      <c r="B11" s="73" t="s">
        <v>299</v>
      </c>
      <c r="C11" s="226" t="s">
        <v>300</v>
      </c>
      <c r="D11" s="227"/>
      <c r="E11" s="197">
        <f>E12+E16</f>
        <v>4356.667360000003</v>
      </c>
    </row>
    <row r="12" spans="1:5" s="76" customFormat="1" ht="18.75" customHeight="1">
      <c r="A12" s="24" t="s">
        <v>320</v>
      </c>
      <c r="B12" s="75" t="s">
        <v>301</v>
      </c>
      <c r="C12" s="215" t="s">
        <v>302</v>
      </c>
      <c r="D12" s="216"/>
      <c r="E12" s="199">
        <f>E13</f>
        <v>-25307.43692</v>
      </c>
    </row>
    <row r="13" spans="1:5" s="66" customFormat="1" ht="24" customHeight="1">
      <c r="A13" s="24" t="s">
        <v>320</v>
      </c>
      <c r="B13" s="70" t="s">
        <v>303</v>
      </c>
      <c r="C13" s="217" t="s">
        <v>304</v>
      </c>
      <c r="D13" s="218"/>
      <c r="E13" s="200">
        <f>E14</f>
        <v>-25307.43692</v>
      </c>
    </row>
    <row r="14" spans="1:5" s="66" customFormat="1" ht="29.25" customHeight="1">
      <c r="A14" s="24" t="s">
        <v>320</v>
      </c>
      <c r="B14" s="70" t="s">
        <v>305</v>
      </c>
      <c r="C14" s="217" t="s">
        <v>306</v>
      </c>
      <c r="D14" s="218"/>
      <c r="E14" s="200">
        <f>E15</f>
        <v>-25307.43692</v>
      </c>
    </row>
    <row r="15" spans="1:5" s="66" customFormat="1" ht="30" customHeight="1">
      <c r="A15" s="24" t="s">
        <v>320</v>
      </c>
      <c r="B15" s="70" t="s">
        <v>24</v>
      </c>
      <c r="C15" s="217" t="s">
        <v>25</v>
      </c>
      <c r="D15" s="218"/>
      <c r="E15" s="200">
        <f>-доходы2015!W113</f>
        <v>-25307.43692</v>
      </c>
    </row>
    <row r="16" spans="1:5" s="76" customFormat="1" ht="17.25" customHeight="1">
      <c r="A16" s="24" t="s">
        <v>320</v>
      </c>
      <c r="B16" s="75" t="s">
        <v>307</v>
      </c>
      <c r="C16" s="215" t="s">
        <v>308</v>
      </c>
      <c r="D16" s="216"/>
      <c r="E16" s="199">
        <f>E17</f>
        <v>29664.104280000003</v>
      </c>
    </row>
    <row r="17" spans="1:5" s="66" customFormat="1" ht="25.5" customHeight="1">
      <c r="A17" s="24" t="s">
        <v>320</v>
      </c>
      <c r="B17" s="70" t="s">
        <v>309</v>
      </c>
      <c r="C17" s="217" t="s">
        <v>310</v>
      </c>
      <c r="D17" s="218"/>
      <c r="E17" s="200">
        <f>E18</f>
        <v>29664.104280000003</v>
      </c>
    </row>
    <row r="18" spans="1:5" s="66" customFormat="1" ht="29.25" customHeight="1">
      <c r="A18" s="24" t="s">
        <v>320</v>
      </c>
      <c r="B18" s="70" t="s">
        <v>311</v>
      </c>
      <c r="C18" s="217" t="s">
        <v>312</v>
      </c>
      <c r="D18" s="218"/>
      <c r="E18" s="200">
        <f>E19</f>
        <v>29664.104280000003</v>
      </c>
    </row>
    <row r="19" spans="1:5" s="66" customFormat="1" ht="31.5" customHeight="1">
      <c r="A19" s="24" t="s">
        <v>320</v>
      </c>
      <c r="B19" s="70" t="s">
        <v>26</v>
      </c>
      <c r="C19" s="217" t="s">
        <v>27</v>
      </c>
      <c r="D19" s="218"/>
      <c r="E19" s="200">
        <f>'расх 15 г'!AA170</f>
        <v>29664.104280000003</v>
      </c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5" ht="15.75">
      <c r="A23" s="2"/>
      <c r="B23" s="2"/>
      <c r="E23" s="207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</sheetData>
  <sheetProtection/>
  <mergeCells count="16">
    <mergeCell ref="C18:D18"/>
    <mergeCell ref="C19:D19"/>
    <mergeCell ref="C15:D15"/>
    <mergeCell ref="C12:D12"/>
    <mergeCell ref="C14:D14"/>
    <mergeCell ref="C13:D13"/>
    <mergeCell ref="C9:D9"/>
    <mergeCell ref="C16:D16"/>
    <mergeCell ref="C17:D17"/>
    <mergeCell ref="C1:D1"/>
    <mergeCell ref="A5:E5"/>
    <mergeCell ref="A7:B7"/>
    <mergeCell ref="C7:D8"/>
    <mergeCell ref="E7:E8"/>
    <mergeCell ref="C11:D11"/>
    <mergeCell ref="C10:D10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119"/>
  <sheetViews>
    <sheetView zoomScale="85" zoomScaleNormal="85" zoomScalePageLayoutView="0" workbookViewId="0" topLeftCell="A1">
      <pane xSplit="7" ySplit="13" topLeftCell="W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A114" sqref="A1:W114"/>
    </sheetView>
  </sheetViews>
  <sheetFormatPr defaultColWidth="9.00390625" defaultRowHeight="12.75"/>
  <cols>
    <col min="1" max="1" width="3.375" style="25" customWidth="1"/>
    <col min="2" max="2" width="6.00390625" style="25" customWidth="1"/>
    <col min="3" max="3" width="2.75390625" style="25" customWidth="1"/>
    <col min="4" max="4" width="4.375" style="25" customWidth="1"/>
    <col min="5" max="5" width="3.625" style="25" customWidth="1"/>
    <col min="6" max="6" width="55.25390625" style="25" customWidth="1"/>
    <col min="7" max="7" width="10.625" style="25" hidden="1" customWidth="1"/>
    <col min="8" max="8" width="8.375" style="25" hidden="1" customWidth="1"/>
    <col min="9" max="9" width="12.625" style="25" hidden="1" customWidth="1"/>
    <col min="10" max="10" width="14.75390625" style="25" hidden="1" customWidth="1"/>
    <col min="11" max="11" width="13.875" style="25" hidden="1" customWidth="1"/>
    <col min="12" max="12" width="2.25390625" style="25" hidden="1" customWidth="1"/>
    <col min="13" max="18" width="16.25390625" style="25" hidden="1" customWidth="1"/>
    <col min="19" max="19" width="15.375" style="25" hidden="1" customWidth="1"/>
    <col min="20" max="20" width="16.25390625" style="25" hidden="1" customWidth="1"/>
    <col min="21" max="21" width="12.375" style="25" hidden="1" customWidth="1"/>
    <col min="22" max="22" width="16.25390625" style="25" hidden="1" customWidth="1"/>
    <col min="23" max="23" width="13.875" style="25" bestFit="1" customWidth="1"/>
    <col min="24" max="16384" width="9.125" style="25" customWidth="1"/>
  </cols>
  <sheetData>
    <row r="1" spans="1:15" s="1" customFormat="1" ht="15.75">
      <c r="A1" s="65"/>
      <c r="B1" s="65"/>
      <c r="C1" s="67"/>
      <c r="D1" s="67"/>
      <c r="E1" s="122"/>
      <c r="F1" s="68" t="s">
        <v>2</v>
      </c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15.75">
      <c r="A2" s="65"/>
      <c r="B2" s="65"/>
      <c r="C2" s="67"/>
      <c r="D2" s="67"/>
      <c r="E2" s="122"/>
      <c r="F2" s="68" t="s">
        <v>1</v>
      </c>
      <c r="G2" s="68"/>
      <c r="H2" s="68"/>
      <c r="I2" s="68"/>
      <c r="J2" s="68"/>
      <c r="K2" s="68"/>
      <c r="L2" s="68"/>
      <c r="M2" s="68"/>
      <c r="N2" s="68"/>
      <c r="O2" s="68"/>
    </row>
    <row r="3" spans="1:15" s="1" customFormat="1" ht="15.75">
      <c r="A3" s="65"/>
      <c r="B3" s="65"/>
      <c r="C3" s="67"/>
      <c r="D3" s="67"/>
      <c r="E3" s="122"/>
      <c r="F3" s="68" t="s">
        <v>447</v>
      </c>
      <c r="G3" s="68"/>
      <c r="H3" s="68"/>
      <c r="I3" s="68"/>
      <c r="J3" s="68"/>
      <c r="K3" s="68"/>
      <c r="L3" s="68"/>
      <c r="M3" s="68"/>
      <c r="N3" s="68"/>
      <c r="O3" s="68"/>
    </row>
    <row r="4" spans="1:5" s="1" customFormat="1" ht="15.75">
      <c r="A4" s="65"/>
      <c r="B4" s="65"/>
      <c r="C4" s="67"/>
      <c r="D4" s="67"/>
      <c r="E4" s="122"/>
    </row>
    <row r="5" s="1" customFormat="1" ht="12.75" customHeight="1"/>
    <row r="6" spans="1:23" s="1" customFormat="1" ht="16.5" customHeight="1">
      <c r="A6" s="233" t="s">
        <v>344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</row>
    <row r="7" spans="1:6" ht="12.75">
      <c r="A7" s="27"/>
      <c r="B7" s="27"/>
      <c r="C7" s="27"/>
      <c r="D7" s="27"/>
      <c r="E7" s="27"/>
      <c r="F7" s="27"/>
    </row>
    <row r="8" spans="1:23" ht="39" customHeight="1">
      <c r="A8" s="225"/>
      <c r="B8" s="225"/>
      <c r="C8" s="225"/>
      <c r="D8" s="225"/>
      <c r="E8" s="225"/>
      <c r="F8" s="29" t="s">
        <v>198</v>
      </c>
      <c r="G8" s="123" t="s">
        <v>336</v>
      </c>
      <c r="H8" s="123" t="s">
        <v>179</v>
      </c>
      <c r="I8" s="123" t="s">
        <v>336</v>
      </c>
      <c r="J8" s="123" t="s">
        <v>407</v>
      </c>
      <c r="K8" s="123" t="s">
        <v>336</v>
      </c>
      <c r="L8" s="123" t="s">
        <v>435</v>
      </c>
      <c r="M8" s="123" t="s">
        <v>336</v>
      </c>
      <c r="N8" s="123" t="s">
        <v>436</v>
      </c>
      <c r="O8" s="123" t="s">
        <v>336</v>
      </c>
      <c r="P8" s="123" t="s">
        <v>0</v>
      </c>
      <c r="Q8" s="123" t="s">
        <v>336</v>
      </c>
      <c r="R8" s="123" t="s">
        <v>439</v>
      </c>
      <c r="S8" s="123" t="s">
        <v>336</v>
      </c>
      <c r="T8" s="123" t="s">
        <v>444</v>
      </c>
      <c r="U8" s="123" t="s">
        <v>336</v>
      </c>
      <c r="V8" s="123" t="s">
        <v>445</v>
      </c>
      <c r="W8" s="123" t="s">
        <v>336</v>
      </c>
    </row>
    <row r="9" spans="1:23" s="26" customFormat="1" ht="12.75">
      <c r="A9" s="229">
        <v>1</v>
      </c>
      <c r="B9" s="229"/>
      <c r="C9" s="229"/>
      <c r="D9" s="229"/>
      <c r="E9" s="229"/>
      <c r="F9" s="30">
        <v>2</v>
      </c>
      <c r="G9" s="30">
        <v>3</v>
      </c>
      <c r="H9" s="30">
        <v>4</v>
      </c>
      <c r="I9" s="30">
        <v>3</v>
      </c>
      <c r="J9" s="30">
        <v>3</v>
      </c>
      <c r="K9" s="30">
        <v>3</v>
      </c>
      <c r="L9" s="30">
        <v>3</v>
      </c>
      <c r="M9" s="30">
        <v>3</v>
      </c>
      <c r="N9" s="30">
        <v>3</v>
      </c>
      <c r="O9" s="30">
        <v>3</v>
      </c>
      <c r="P9" s="30">
        <v>3</v>
      </c>
      <c r="Q9" s="30">
        <v>3</v>
      </c>
      <c r="R9" s="30">
        <v>3</v>
      </c>
      <c r="S9" s="30">
        <v>3</v>
      </c>
      <c r="T9" s="30">
        <v>3</v>
      </c>
      <c r="U9" s="30">
        <v>3</v>
      </c>
      <c r="V9" s="30">
        <v>3</v>
      </c>
      <c r="W9" s="30">
        <v>3</v>
      </c>
    </row>
    <row r="10" spans="1:23" s="33" customFormat="1" ht="12.75">
      <c r="A10" s="31"/>
      <c r="B10" s="31"/>
      <c r="C10" s="31"/>
      <c r="D10" s="31"/>
      <c r="E10" s="31"/>
      <c r="F10" s="32" t="s">
        <v>199</v>
      </c>
      <c r="G10" s="124">
        <f aca="true" t="shared" si="0" ref="G10:M10">G11+G17+G23+G27+G36+G43+G48+G58+G69</f>
        <v>13897.5</v>
      </c>
      <c r="H10" s="124">
        <f t="shared" si="0"/>
        <v>0</v>
      </c>
      <c r="I10" s="124">
        <f t="shared" si="0"/>
        <v>13897.5</v>
      </c>
      <c r="J10" s="124">
        <f t="shared" si="0"/>
        <v>0</v>
      </c>
      <c r="K10" s="124">
        <f t="shared" si="0"/>
        <v>13897.5</v>
      </c>
      <c r="L10" s="124">
        <f t="shared" si="0"/>
        <v>592.1</v>
      </c>
      <c r="M10" s="124">
        <f t="shared" si="0"/>
        <v>14489.599999999999</v>
      </c>
      <c r="N10" s="124">
        <f aca="true" t="shared" si="1" ref="N10:S10">N11+N17+N23+N27+N36+N43+N48+N58+N69</f>
        <v>0</v>
      </c>
      <c r="O10" s="124">
        <f t="shared" si="1"/>
        <v>14489.599999999999</v>
      </c>
      <c r="P10" s="124">
        <f t="shared" si="1"/>
        <v>0</v>
      </c>
      <c r="Q10" s="124">
        <f t="shared" si="1"/>
        <v>14489.599999999999</v>
      </c>
      <c r="R10" s="124">
        <f t="shared" si="1"/>
        <v>0</v>
      </c>
      <c r="S10" s="124">
        <f t="shared" si="1"/>
        <v>14489.599999999999</v>
      </c>
      <c r="T10" s="124">
        <f>T11+T17+T23+T27+T36+T43+T48+T58+T69</f>
        <v>1273</v>
      </c>
      <c r="U10" s="124">
        <f>U11+U17+U23+U27+U36+U43+U48+U58+U69</f>
        <v>15762.599999999999</v>
      </c>
      <c r="V10" s="124">
        <f>V11+V17+V23+V27+V36+V43+V48+V58+V69</f>
        <v>1073</v>
      </c>
      <c r="W10" s="124">
        <f>W11+W17+W23+W27+W36+W43+W48+W58+W69</f>
        <v>16835.6</v>
      </c>
    </row>
    <row r="11" spans="1:23" s="33" customFormat="1" ht="12.75">
      <c r="A11" s="31" t="s">
        <v>200</v>
      </c>
      <c r="B11" s="31" t="s">
        <v>201</v>
      </c>
      <c r="C11" s="31" t="s">
        <v>202</v>
      </c>
      <c r="D11" s="31" t="s">
        <v>203</v>
      </c>
      <c r="E11" s="31" t="s">
        <v>204</v>
      </c>
      <c r="F11" s="32" t="s">
        <v>205</v>
      </c>
      <c r="G11" s="124">
        <f aca="true" t="shared" si="2" ref="G11:W11">G12</f>
        <v>5400</v>
      </c>
      <c r="H11" s="124">
        <f t="shared" si="2"/>
        <v>0</v>
      </c>
      <c r="I11" s="124">
        <f t="shared" si="2"/>
        <v>5400</v>
      </c>
      <c r="J11" s="124">
        <f t="shared" si="2"/>
        <v>0</v>
      </c>
      <c r="K11" s="124">
        <f t="shared" si="2"/>
        <v>5400</v>
      </c>
      <c r="L11" s="124">
        <f t="shared" si="2"/>
        <v>0</v>
      </c>
      <c r="M11" s="124">
        <f t="shared" si="2"/>
        <v>5400</v>
      </c>
      <c r="N11" s="124">
        <f t="shared" si="2"/>
        <v>0</v>
      </c>
      <c r="O11" s="124">
        <f t="shared" si="2"/>
        <v>5400</v>
      </c>
      <c r="P11" s="124">
        <f t="shared" si="2"/>
        <v>0</v>
      </c>
      <c r="Q11" s="124">
        <f t="shared" si="2"/>
        <v>5400</v>
      </c>
      <c r="R11" s="124">
        <f t="shared" si="2"/>
        <v>0</v>
      </c>
      <c r="S11" s="124">
        <f t="shared" si="2"/>
        <v>5400</v>
      </c>
      <c r="T11" s="124">
        <f t="shared" si="2"/>
        <v>-98</v>
      </c>
      <c r="U11" s="124">
        <f t="shared" si="2"/>
        <v>5302</v>
      </c>
      <c r="V11" s="124">
        <f t="shared" si="2"/>
        <v>0</v>
      </c>
      <c r="W11" s="124">
        <f t="shared" si="2"/>
        <v>5302</v>
      </c>
    </row>
    <row r="12" spans="1:23" s="33" customFormat="1" ht="12.75">
      <c r="A12" s="34" t="s">
        <v>200</v>
      </c>
      <c r="B12" s="34" t="s">
        <v>206</v>
      </c>
      <c r="C12" s="34" t="s">
        <v>49</v>
      </c>
      <c r="D12" s="34" t="s">
        <v>203</v>
      </c>
      <c r="E12" s="34" t="s">
        <v>207</v>
      </c>
      <c r="F12" s="35" t="s">
        <v>208</v>
      </c>
      <c r="G12" s="132">
        <f aca="true" t="shared" si="3" ref="G12:M12">G13+G15+G14+G16</f>
        <v>5400</v>
      </c>
      <c r="H12" s="132">
        <f t="shared" si="3"/>
        <v>0</v>
      </c>
      <c r="I12" s="132">
        <f t="shared" si="3"/>
        <v>5400</v>
      </c>
      <c r="J12" s="132">
        <f t="shared" si="3"/>
        <v>0</v>
      </c>
      <c r="K12" s="132">
        <f t="shared" si="3"/>
        <v>5400</v>
      </c>
      <c r="L12" s="132">
        <f t="shared" si="3"/>
        <v>0</v>
      </c>
      <c r="M12" s="132">
        <f t="shared" si="3"/>
        <v>5400</v>
      </c>
      <c r="N12" s="132">
        <f aca="true" t="shared" si="4" ref="N12:S12">N13+N15+N14+N16</f>
        <v>0</v>
      </c>
      <c r="O12" s="132">
        <f t="shared" si="4"/>
        <v>5400</v>
      </c>
      <c r="P12" s="132">
        <f t="shared" si="4"/>
        <v>0</v>
      </c>
      <c r="Q12" s="132">
        <f t="shared" si="4"/>
        <v>5400</v>
      </c>
      <c r="R12" s="132">
        <f t="shared" si="4"/>
        <v>0</v>
      </c>
      <c r="S12" s="132">
        <f t="shared" si="4"/>
        <v>5400</v>
      </c>
      <c r="T12" s="132">
        <f>T13+T15+T14+T16</f>
        <v>-98</v>
      </c>
      <c r="U12" s="132">
        <f>U13+U15+U14+U16</f>
        <v>5302</v>
      </c>
      <c r="V12" s="132">
        <f>V13+V15+V14+V16</f>
        <v>0</v>
      </c>
      <c r="W12" s="132">
        <f>W13+W15+W14+W16</f>
        <v>5302</v>
      </c>
    </row>
    <row r="13" spans="1:23" s="38" customFormat="1" ht="54" customHeight="1">
      <c r="A13" s="36" t="s">
        <v>200</v>
      </c>
      <c r="B13" s="36" t="s">
        <v>209</v>
      </c>
      <c r="C13" s="36" t="s">
        <v>49</v>
      </c>
      <c r="D13" s="36" t="s">
        <v>203</v>
      </c>
      <c r="E13" s="36" t="s">
        <v>207</v>
      </c>
      <c r="F13" s="37" t="s">
        <v>210</v>
      </c>
      <c r="G13" s="133">
        <v>5400</v>
      </c>
      <c r="H13" s="133">
        <v>0</v>
      </c>
      <c r="I13" s="133">
        <f>G13+H13</f>
        <v>5400</v>
      </c>
      <c r="J13" s="133"/>
      <c r="K13" s="133">
        <f>I13+J13</f>
        <v>5400</v>
      </c>
      <c r="L13" s="133"/>
      <c r="M13" s="133">
        <f>K13+L13</f>
        <v>5400</v>
      </c>
      <c r="N13" s="133">
        <v>-11</v>
      </c>
      <c r="O13" s="133">
        <f>M13+N13</f>
        <v>5389</v>
      </c>
      <c r="P13" s="133"/>
      <c r="Q13" s="133">
        <f>O13+P13</f>
        <v>5389</v>
      </c>
      <c r="R13" s="133"/>
      <c r="S13" s="133">
        <f>Q13+R13</f>
        <v>5389</v>
      </c>
      <c r="T13" s="133">
        <v>-109</v>
      </c>
      <c r="U13" s="133">
        <f>S13+T13</f>
        <v>5280</v>
      </c>
      <c r="V13" s="133"/>
      <c r="W13" s="133">
        <f>U13+V13</f>
        <v>5280</v>
      </c>
    </row>
    <row r="14" spans="1:23" ht="90" customHeight="1">
      <c r="A14" s="36" t="s">
        <v>200</v>
      </c>
      <c r="B14" s="36" t="s">
        <v>211</v>
      </c>
      <c r="C14" s="36" t="s">
        <v>49</v>
      </c>
      <c r="D14" s="36" t="s">
        <v>203</v>
      </c>
      <c r="E14" s="36" t="s">
        <v>207</v>
      </c>
      <c r="F14" s="39" t="s">
        <v>212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7</v>
      </c>
      <c r="O14" s="133">
        <f>M14+N14</f>
        <v>7</v>
      </c>
      <c r="P14" s="133"/>
      <c r="Q14" s="133">
        <f>O14+P14</f>
        <v>7</v>
      </c>
      <c r="R14" s="133"/>
      <c r="S14" s="133">
        <f>Q14+R14</f>
        <v>7</v>
      </c>
      <c r="T14" s="133">
        <v>7</v>
      </c>
      <c r="U14" s="133">
        <f>S14+T14</f>
        <v>14</v>
      </c>
      <c r="V14" s="133"/>
      <c r="W14" s="133">
        <f>U14+V14</f>
        <v>14</v>
      </c>
    </row>
    <row r="15" spans="1:23" ht="39.75" customHeight="1">
      <c r="A15" s="36" t="s">
        <v>200</v>
      </c>
      <c r="B15" s="36" t="s">
        <v>213</v>
      </c>
      <c r="C15" s="36" t="s">
        <v>49</v>
      </c>
      <c r="D15" s="36" t="s">
        <v>203</v>
      </c>
      <c r="E15" s="36" t="s">
        <v>207</v>
      </c>
      <c r="F15" s="40" t="s">
        <v>214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2</v>
      </c>
      <c r="O15" s="133">
        <f>M15+N15</f>
        <v>2</v>
      </c>
      <c r="P15" s="133"/>
      <c r="Q15" s="133">
        <f>O15+P15</f>
        <v>2</v>
      </c>
      <c r="R15" s="133"/>
      <c r="S15" s="133">
        <f>Q15+R15</f>
        <v>2</v>
      </c>
      <c r="T15" s="133"/>
      <c r="U15" s="133">
        <f>S15+T15</f>
        <v>2</v>
      </c>
      <c r="V15" s="133"/>
      <c r="W15" s="133">
        <f>U15+V15</f>
        <v>2</v>
      </c>
    </row>
    <row r="16" spans="1:23" ht="69" customHeight="1">
      <c r="A16" s="36" t="s">
        <v>200</v>
      </c>
      <c r="B16" s="36" t="s">
        <v>322</v>
      </c>
      <c r="C16" s="36" t="s">
        <v>49</v>
      </c>
      <c r="D16" s="36" t="s">
        <v>203</v>
      </c>
      <c r="E16" s="36" t="s">
        <v>207</v>
      </c>
      <c r="F16" s="40" t="s">
        <v>334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2</v>
      </c>
      <c r="O16" s="133">
        <f>M16+N16</f>
        <v>2</v>
      </c>
      <c r="P16" s="133"/>
      <c r="Q16" s="133">
        <f>O16+P16</f>
        <v>2</v>
      </c>
      <c r="R16" s="133"/>
      <c r="S16" s="133">
        <f>Q16+R16</f>
        <v>2</v>
      </c>
      <c r="T16" s="133">
        <v>4</v>
      </c>
      <c r="U16" s="133">
        <f>S16+T16</f>
        <v>6</v>
      </c>
      <c r="V16" s="133"/>
      <c r="W16" s="133">
        <f>U16+V16</f>
        <v>6</v>
      </c>
    </row>
    <row r="17" spans="1:23" s="51" customFormat="1" ht="27.75" customHeight="1">
      <c r="A17" s="31" t="s">
        <v>323</v>
      </c>
      <c r="B17" s="31" t="s">
        <v>201</v>
      </c>
      <c r="C17" s="31" t="s">
        <v>202</v>
      </c>
      <c r="D17" s="31" t="s">
        <v>203</v>
      </c>
      <c r="E17" s="31" t="s">
        <v>204</v>
      </c>
      <c r="F17" s="56" t="s">
        <v>324</v>
      </c>
      <c r="G17" s="124">
        <f aca="true" t="shared" si="5" ref="G17:W17">G18</f>
        <v>1464.7</v>
      </c>
      <c r="H17" s="124">
        <f t="shared" si="5"/>
        <v>0</v>
      </c>
      <c r="I17" s="124">
        <f t="shared" si="5"/>
        <v>1464.7</v>
      </c>
      <c r="J17" s="124">
        <f t="shared" si="5"/>
        <v>0</v>
      </c>
      <c r="K17" s="124">
        <f t="shared" si="5"/>
        <v>1464.7</v>
      </c>
      <c r="L17" s="124">
        <f t="shared" si="5"/>
        <v>592.1</v>
      </c>
      <c r="M17" s="124">
        <f t="shared" si="5"/>
        <v>2056.8</v>
      </c>
      <c r="N17" s="124">
        <f t="shared" si="5"/>
        <v>0</v>
      </c>
      <c r="O17" s="124">
        <f t="shared" si="5"/>
        <v>2056.8</v>
      </c>
      <c r="P17" s="124">
        <f t="shared" si="5"/>
        <v>0</v>
      </c>
      <c r="Q17" s="124">
        <f t="shared" si="5"/>
        <v>2056.8</v>
      </c>
      <c r="R17" s="124">
        <f t="shared" si="5"/>
        <v>0</v>
      </c>
      <c r="S17" s="124">
        <f t="shared" si="5"/>
        <v>2056.8</v>
      </c>
      <c r="T17" s="124">
        <f t="shared" si="5"/>
        <v>0</v>
      </c>
      <c r="U17" s="124">
        <f t="shared" si="5"/>
        <v>2056.8</v>
      </c>
      <c r="V17" s="124">
        <f t="shared" si="5"/>
        <v>0</v>
      </c>
      <c r="W17" s="124">
        <f t="shared" si="5"/>
        <v>2056.8</v>
      </c>
    </row>
    <row r="18" spans="1:23" ht="27" customHeight="1">
      <c r="A18" s="34" t="s">
        <v>323</v>
      </c>
      <c r="B18" s="34" t="s">
        <v>206</v>
      </c>
      <c r="C18" s="34" t="s">
        <v>49</v>
      </c>
      <c r="D18" s="34" t="s">
        <v>203</v>
      </c>
      <c r="E18" s="34" t="s">
        <v>207</v>
      </c>
      <c r="F18" s="43" t="s">
        <v>325</v>
      </c>
      <c r="G18" s="132">
        <f aca="true" t="shared" si="6" ref="G18:M18">G19+G20+G21+G22</f>
        <v>1464.7</v>
      </c>
      <c r="H18" s="132">
        <f t="shared" si="6"/>
        <v>0</v>
      </c>
      <c r="I18" s="132">
        <f t="shared" si="6"/>
        <v>1464.7</v>
      </c>
      <c r="J18" s="132">
        <f t="shared" si="6"/>
        <v>0</v>
      </c>
      <c r="K18" s="132">
        <f t="shared" si="6"/>
        <v>1464.7</v>
      </c>
      <c r="L18" s="132">
        <f t="shared" si="6"/>
        <v>592.1</v>
      </c>
      <c r="M18" s="132">
        <f t="shared" si="6"/>
        <v>2056.8</v>
      </c>
      <c r="N18" s="132">
        <f aca="true" t="shared" si="7" ref="N18:S18">N19+N20+N21+N22</f>
        <v>0</v>
      </c>
      <c r="O18" s="132">
        <f t="shared" si="7"/>
        <v>2056.8</v>
      </c>
      <c r="P18" s="132">
        <f t="shared" si="7"/>
        <v>0</v>
      </c>
      <c r="Q18" s="132">
        <f t="shared" si="7"/>
        <v>2056.8</v>
      </c>
      <c r="R18" s="132">
        <f t="shared" si="7"/>
        <v>0</v>
      </c>
      <c r="S18" s="132">
        <f t="shared" si="7"/>
        <v>2056.8</v>
      </c>
      <c r="T18" s="132">
        <f>T19+T20+T21+T22</f>
        <v>0</v>
      </c>
      <c r="U18" s="132">
        <f>U19+U20+U21+U22</f>
        <v>2056.8</v>
      </c>
      <c r="V18" s="132">
        <f>V19+V20+V21+V22</f>
        <v>0</v>
      </c>
      <c r="W18" s="132">
        <f>W19+W20+W21+W22</f>
        <v>2056.8</v>
      </c>
    </row>
    <row r="19" spans="1:23" ht="63.75">
      <c r="A19" s="162" t="s">
        <v>323</v>
      </c>
      <c r="B19" s="162" t="s">
        <v>346</v>
      </c>
      <c r="C19" s="71" t="s">
        <v>49</v>
      </c>
      <c r="D19" s="71" t="s">
        <v>203</v>
      </c>
      <c r="E19" s="71" t="s">
        <v>207</v>
      </c>
      <c r="F19" s="40" t="s">
        <v>428</v>
      </c>
      <c r="G19" s="133">
        <v>447.9</v>
      </c>
      <c r="H19" s="133">
        <v>0</v>
      </c>
      <c r="I19" s="133">
        <f>G19+H19</f>
        <v>447.9</v>
      </c>
      <c r="J19" s="133"/>
      <c r="K19" s="133">
        <f>I19+J19</f>
        <v>447.9</v>
      </c>
      <c r="L19" s="133">
        <v>243.8</v>
      </c>
      <c r="M19" s="133">
        <f>K19+L19</f>
        <v>691.7</v>
      </c>
      <c r="N19" s="133"/>
      <c r="O19" s="133">
        <f>M19+N19</f>
        <v>691.7</v>
      </c>
      <c r="P19" s="133"/>
      <c r="Q19" s="133">
        <f>O19+P19</f>
        <v>691.7</v>
      </c>
      <c r="R19" s="133"/>
      <c r="S19" s="133">
        <f>Q19+R19</f>
        <v>691.7</v>
      </c>
      <c r="T19" s="133"/>
      <c r="U19" s="133">
        <f>S19+T19</f>
        <v>691.7</v>
      </c>
      <c r="V19" s="133"/>
      <c r="W19" s="133">
        <f>U19+V19</f>
        <v>691.7</v>
      </c>
    </row>
    <row r="20" spans="1:23" ht="76.5">
      <c r="A20" s="162" t="s">
        <v>323</v>
      </c>
      <c r="B20" s="162" t="s">
        <v>347</v>
      </c>
      <c r="C20" s="71" t="s">
        <v>49</v>
      </c>
      <c r="D20" s="71" t="s">
        <v>203</v>
      </c>
      <c r="E20" s="71" t="s">
        <v>207</v>
      </c>
      <c r="F20" s="161" t="s">
        <v>429</v>
      </c>
      <c r="G20" s="133">
        <v>16.7</v>
      </c>
      <c r="H20" s="133">
        <v>0</v>
      </c>
      <c r="I20" s="133">
        <f>G20+H20</f>
        <v>16.7</v>
      </c>
      <c r="J20" s="133"/>
      <c r="K20" s="133">
        <f>I20+J20</f>
        <v>16.7</v>
      </c>
      <c r="L20" s="133">
        <v>-1.8</v>
      </c>
      <c r="M20" s="133">
        <f>K20+L20</f>
        <v>14.899999999999999</v>
      </c>
      <c r="N20" s="133"/>
      <c r="O20" s="133">
        <f>M20+N20</f>
        <v>14.899999999999999</v>
      </c>
      <c r="P20" s="133"/>
      <c r="Q20" s="133">
        <f>O20+P20</f>
        <v>14.899999999999999</v>
      </c>
      <c r="R20" s="133"/>
      <c r="S20" s="133">
        <f>Q20+R20</f>
        <v>14.899999999999999</v>
      </c>
      <c r="T20" s="133"/>
      <c r="U20" s="133">
        <f>S20+T20</f>
        <v>14.899999999999999</v>
      </c>
      <c r="V20" s="133"/>
      <c r="W20" s="133">
        <f>U20+V20</f>
        <v>14.899999999999999</v>
      </c>
    </row>
    <row r="21" spans="1:23" ht="63.75">
      <c r="A21" s="162" t="s">
        <v>323</v>
      </c>
      <c r="B21" s="162" t="s">
        <v>348</v>
      </c>
      <c r="C21" s="71" t="s">
        <v>49</v>
      </c>
      <c r="D21" s="71" t="s">
        <v>203</v>
      </c>
      <c r="E21" s="71" t="s">
        <v>207</v>
      </c>
      <c r="F21" s="40" t="s">
        <v>430</v>
      </c>
      <c r="G21" s="133">
        <v>981.1</v>
      </c>
      <c r="H21" s="133">
        <v>0</v>
      </c>
      <c r="I21" s="133">
        <f>G21+H21</f>
        <v>981.1</v>
      </c>
      <c r="J21" s="133"/>
      <c r="K21" s="133">
        <f>I21+J21</f>
        <v>981.1</v>
      </c>
      <c r="L21" s="133">
        <v>369.1</v>
      </c>
      <c r="M21" s="133">
        <f>K21+L21</f>
        <v>1350.2</v>
      </c>
      <c r="N21" s="133"/>
      <c r="O21" s="133">
        <f>M21+N21</f>
        <v>1350.2</v>
      </c>
      <c r="P21" s="133"/>
      <c r="Q21" s="133">
        <f>O21+P21</f>
        <v>1350.2</v>
      </c>
      <c r="R21" s="133"/>
      <c r="S21" s="133">
        <f>Q21+R21</f>
        <v>1350.2</v>
      </c>
      <c r="T21" s="133"/>
      <c r="U21" s="133">
        <f>S21+T21</f>
        <v>1350.2</v>
      </c>
      <c r="V21" s="133"/>
      <c r="W21" s="133">
        <f>U21+V21</f>
        <v>1350.2</v>
      </c>
    </row>
    <row r="22" spans="1:23" ht="63.75">
      <c r="A22" s="71" t="s">
        <v>323</v>
      </c>
      <c r="B22" s="162" t="s">
        <v>349</v>
      </c>
      <c r="C22" s="71" t="s">
        <v>49</v>
      </c>
      <c r="D22" s="71" t="s">
        <v>203</v>
      </c>
      <c r="E22" s="71" t="s">
        <v>207</v>
      </c>
      <c r="F22" s="40" t="s">
        <v>431</v>
      </c>
      <c r="G22" s="133">
        <v>19</v>
      </c>
      <c r="H22" s="133">
        <v>0</v>
      </c>
      <c r="I22" s="133">
        <f>G22+H22</f>
        <v>19</v>
      </c>
      <c r="J22" s="133"/>
      <c r="K22" s="133">
        <f>I22+J22</f>
        <v>19</v>
      </c>
      <c r="L22" s="133">
        <v>-19</v>
      </c>
      <c r="M22" s="133">
        <f>K22+L22</f>
        <v>0</v>
      </c>
      <c r="N22" s="133"/>
      <c r="O22" s="133">
        <f>M22+N22</f>
        <v>0</v>
      </c>
      <c r="P22" s="133"/>
      <c r="Q22" s="133">
        <f>O22+P22</f>
        <v>0</v>
      </c>
      <c r="R22" s="133"/>
      <c r="S22" s="133">
        <f>Q22+R22</f>
        <v>0</v>
      </c>
      <c r="T22" s="133"/>
      <c r="U22" s="133">
        <f>S22+T22</f>
        <v>0</v>
      </c>
      <c r="V22" s="133"/>
      <c r="W22" s="133">
        <f>U22+V22</f>
        <v>0</v>
      </c>
    </row>
    <row r="23" spans="1:23" ht="12.75" customHeight="1">
      <c r="A23" s="31" t="s">
        <v>215</v>
      </c>
      <c r="B23" s="31" t="s">
        <v>201</v>
      </c>
      <c r="C23" s="31" t="s">
        <v>202</v>
      </c>
      <c r="D23" s="31" t="s">
        <v>203</v>
      </c>
      <c r="E23" s="31" t="s">
        <v>204</v>
      </c>
      <c r="F23" s="41" t="s">
        <v>216</v>
      </c>
      <c r="G23" s="124">
        <f aca="true" t="shared" si="8" ref="G23:W23">G24</f>
        <v>8</v>
      </c>
      <c r="H23" s="124">
        <f t="shared" si="8"/>
        <v>0</v>
      </c>
      <c r="I23" s="124">
        <f t="shared" si="8"/>
        <v>8</v>
      </c>
      <c r="J23" s="124">
        <f t="shared" si="8"/>
        <v>0</v>
      </c>
      <c r="K23" s="124">
        <f t="shared" si="8"/>
        <v>8</v>
      </c>
      <c r="L23" s="124">
        <f t="shared" si="8"/>
        <v>0</v>
      </c>
      <c r="M23" s="124">
        <f t="shared" si="8"/>
        <v>8</v>
      </c>
      <c r="N23" s="124">
        <f t="shared" si="8"/>
        <v>0</v>
      </c>
      <c r="O23" s="124">
        <f t="shared" si="8"/>
        <v>8</v>
      </c>
      <c r="P23" s="124">
        <f t="shared" si="8"/>
        <v>0</v>
      </c>
      <c r="Q23" s="124">
        <f t="shared" si="8"/>
        <v>8</v>
      </c>
      <c r="R23" s="124">
        <f t="shared" si="8"/>
        <v>0</v>
      </c>
      <c r="S23" s="124">
        <f t="shared" si="8"/>
        <v>8</v>
      </c>
      <c r="T23" s="124">
        <f t="shared" si="8"/>
        <v>-8</v>
      </c>
      <c r="U23" s="124">
        <f t="shared" si="8"/>
        <v>0</v>
      </c>
      <c r="V23" s="124">
        <f t="shared" si="8"/>
        <v>0</v>
      </c>
      <c r="W23" s="124">
        <f t="shared" si="8"/>
        <v>0</v>
      </c>
    </row>
    <row r="24" spans="1:23" s="44" customFormat="1" ht="13.5" customHeight="1">
      <c r="A24" s="42" t="s">
        <v>215</v>
      </c>
      <c r="B24" s="42" t="s">
        <v>217</v>
      </c>
      <c r="C24" s="42" t="s">
        <v>49</v>
      </c>
      <c r="D24" s="42" t="s">
        <v>203</v>
      </c>
      <c r="E24" s="42" t="s">
        <v>207</v>
      </c>
      <c r="F24" s="43" t="s">
        <v>218</v>
      </c>
      <c r="G24" s="132">
        <f aca="true" t="shared" si="9" ref="G24:M24">G25+G26</f>
        <v>8</v>
      </c>
      <c r="H24" s="132">
        <f t="shared" si="9"/>
        <v>0</v>
      </c>
      <c r="I24" s="132">
        <f t="shared" si="9"/>
        <v>8</v>
      </c>
      <c r="J24" s="132">
        <f t="shared" si="9"/>
        <v>0</v>
      </c>
      <c r="K24" s="132">
        <f t="shared" si="9"/>
        <v>8</v>
      </c>
      <c r="L24" s="132">
        <f t="shared" si="9"/>
        <v>0</v>
      </c>
      <c r="M24" s="132">
        <f t="shared" si="9"/>
        <v>8</v>
      </c>
      <c r="N24" s="132">
        <f aca="true" t="shared" si="10" ref="N24:S24">N25+N26</f>
        <v>0</v>
      </c>
      <c r="O24" s="132">
        <f t="shared" si="10"/>
        <v>8</v>
      </c>
      <c r="P24" s="132">
        <f t="shared" si="10"/>
        <v>0</v>
      </c>
      <c r="Q24" s="132">
        <f t="shared" si="10"/>
        <v>8</v>
      </c>
      <c r="R24" s="132">
        <f t="shared" si="10"/>
        <v>0</v>
      </c>
      <c r="S24" s="132">
        <f t="shared" si="10"/>
        <v>8</v>
      </c>
      <c r="T24" s="132">
        <f>T25+T26</f>
        <v>-8</v>
      </c>
      <c r="U24" s="132">
        <f>U25+U26</f>
        <v>0</v>
      </c>
      <c r="V24" s="132">
        <f>V25+V26</f>
        <v>0</v>
      </c>
      <c r="W24" s="132">
        <f>W25+W26</f>
        <v>0</v>
      </c>
    </row>
    <row r="25" spans="1:23" s="44" customFormat="1" ht="13.5">
      <c r="A25" s="45" t="s">
        <v>215</v>
      </c>
      <c r="B25" s="45" t="s">
        <v>219</v>
      </c>
      <c r="C25" s="45" t="s">
        <v>49</v>
      </c>
      <c r="D25" s="45" t="s">
        <v>203</v>
      </c>
      <c r="E25" s="45" t="s">
        <v>207</v>
      </c>
      <c r="F25" s="40" t="s">
        <v>218</v>
      </c>
      <c r="G25" s="133">
        <v>8</v>
      </c>
      <c r="H25" s="133">
        <v>0</v>
      </c>
      <c r="I25" s="133">
        <f>G25+H25</f>
        <v>8</v>
      </c>
      <c r="J25" s="133"/>
      <c r="K25" s="133">
        <f>I25+J25</f>
        <v>8</v>
      </c>
      <c r="L25" s="133"/>
      <c r="M25" s="133">
        <f>K25+L25</f>
        <v>8</v>
      </c>
      <c r="N25" s="133"/>
      <c r="O25" s="133">
        <f>M25+N25</f>
        <v>8</v>
      </c>
      <c r="P25" s="133"/>
      <c r="Q25" s="133">
        <f>O25+P25</f>
        <v>8</v>
      </c>
      <c r="R25" s="133"/>
      <c r="S25" s="133">
        <f>Q25+R25</f>
        <v>8</v>
      </c>
      <c r="T25" s="133">
        <v>-8</v>
      </c>
      <c r="U25" s="133">
        <f>S25+T25</f>
        <v>0</v>
      </c>
      <c r="V25" s="133"/>
      <c r="W25" s="133">
        <f>U25+V25</f>
        <v>0</v>
      </c>
    </row>
    <row r="26" spans="1:23" s="46" customFormat="1" ht="24" customHeight="1" hidden="1">
      <c r="A26" s="45" t="s">
        <v>215</v>
      </c>
      <c r="B26" s="45" t="s">
        <v>220</v>
      </c>
      <c r="C26" s="45" t="s">
        <v>49</v>
      </c>
      <c r="D26" s="45" t="s">
        <v>203</v>
      </c>
      <c r="E26" s="45" t="s">
        <v>207</v>
      </c>
      <c r="F26" s="40" t="s">
        <v>221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</row>
    <row r="27" spans="1:23" ht="15" customHeight="1">
      <c r="A27" s="31" t="s">
        <v>222</v>
      </c>
      <c r="B27" s="31" t="s">
        <v>201</v>
      </c>
      <c r="C27" s="31" t="s">
        <v>202</v>
      </c>
      <c r="D27" s="31" t="s">
        <v>203</v>
      </c>
      <c r="E27" s="31" t="s">
        <v>204</v>
      </c>
      <c r="F27" s="32" t="s">
        <v>223</v>
      </c>
      <c r="G27" s="124">
        <f aca="true" t="shared" si="11" ref="G27:M27">G28+G29</f>
        <v>3400</v>
      </c>
      <c r="H27" s="124">
        <f t="shared" si="11"/>
        <v>0</v>
      </c>
      <c r="I27" s="124">
        <f t="shared" si="11"/>
        <v>3400</v>
      </c>
      <c r="J27" s="124">
        <f t="shared" si="11"/>
        <v>0</v>
      </c>
      <c r="K27" s="124">
        <f t="shared" si="11"/>
        <v>3400</v>
      </c>
      <c r="L27" s="124">
        <f t="shared" si="11"/>
        <v>0</v>
      </c>
      <c r="M27" s="124">
        <f t="shared" si="11"/>
        <v>3400</v>
      </c>
      <c r="N27" s="124">
        <f aca="true" t="shared" si="12" ref="N27:S27">N28+N29</f>
        <v>0</v>
      </c>
      <c r="O27" s="124">
        <f t="shared" si="12"/>
        <v>3400</v>
      </c>
      <c r="P27" s="124">
        <f t="shared" si="12"/>
        <v>0</v>
      </c>
      <c r="Q27" s="124">
        <f t="shared" si="12"/>
        <v>3400</v>
      </c>
      <c r="R27" s="124">
        <f t="shared" si="12"/>
        <v>0</v>
      </c>
      <c r="S27" s="124">
        <f t="shared" si="12"/>
        <v>3400</v>
      </c>
      <c r="T27" s="124">
        <f>T28+T29</f>
        <v>1579</v>
      </c>
      <c r="U27" s="124">
        <f>U28+U29</f>
        <v>4979</v>
      </c>
      <c r="V27" s="124">
        <f>V28+V29</f>
        <v>1073</v>
      </c>
      <c r="W27" s="124">
        <f>W28+W29</f>
        <v>6052</v>
      </c>
    </row>
    <row r="28" spans="1:23" s="33" customFormat="1" ht="38.25" customHeight="1">
      <c r="A28" s="34" t="s">
        <v>222</v>
      </c>
      <c r="B28" s="34" t="s">
        <v>224</v>
      </c>
      <c r="C28" s="34" t="s">
        <v>67</v>
      </c>
      <c r="D28" s="34" t="s">
        <v>203</v>
      </c>
      <c r="E28" s="34" t="s">
        <v>207</v>
      </c>
      <c r="F28" s="47" t="s">
        <v>425</v>
      </c>
      <c r="G28" s="132">
        <v>550</v>
      </c>
      <c r="H28" s="132">
        <v>0</v>
      </c>
      <c r="I28" s="132">
        <f>G28+H28</f>
        <v>550</v>
      </c>
      <c r="J28" s="132"/>
      <c r="K28" s="132">
        <f>I28+J28</f>
        <v>550</v>
      </c>
      <c r="L28" s="132"/>
      <c r="M28" s="132">
        <f>K28+L28</f>
        <v>550</v>
      </c>
      <c r="N28" s="132"/>
      <c r="O28" s="132">
        <f>M28+N28</f>
        <v>550</v>
      </c>
      <c r="P28" s="132"/>
      <c r="Q28" s="132">
        <f>O28+P28</f>
        <v>550</v>
      </c>
      <c r="R28" s="132"/>
      <c r="S28" s="132">
        <f>Q28+R28</f>
        <v>550</v>
      </c>
      <c r="T28" s="132"/>
      <c r="U28" s="132">
        <f>S28+T28</f>
        <v>550</v>
      </c>
      <c r="V28" s="132">
        <v>467</v>
      </c>
      <c r="W28" s="132">
        <f>U28+V28</f>
        <v>1017</v>
      </c>
    </row>
    <row r="29" spans="1:23" s="33" customFormat="1" ht="12.75">
      <c r="A29" s="34" t="s">
        <v>222</v>
      </c>
      <c r="B29" s="34" t="s">
        <v>225</v>
      </c>
      <c r="C29" s="34" t="s">
        <v>202</v>
      </c>
      <c r="D29" s="34" t="s">
        <v>203</v>
      </c>
      <c r="E29" s="34" t="s">
        <v>207</v>
      </c>
      <c r="F29" s="47" t="s">
        <v>226</v>
      </c>
      <c r="G29" s="132">
        <f aca="true" t="shared" si="13" ref="G29:M29">G30+G31</f>
        <v>2850</v>
      </c>
      <c r="H29" s="132">
        <f t="shared" si="13"/>
        <v>0</v>
      </c>
      <c r="I29" s="132">
        <f t="shared" si="13"/>
        <v>2850</v>
      </c>
      <c r="J29" s="132">
        <f t="shared" si="13"/>
        <v>0</v>
      </c>
      <c r="K29" s="132">
        <f t="shared" si="13"/>
        <v>2850</v>
      </c>
      <c r="L29" s="132">
        <f t="shared" si="13"/>
        <v>0</v>
      </c>
      <c r="M29" s="132">
        <f t="shared" si="13"/>
        <v>2850</v>
      </c>
      <c r="N29" s="132">
        <f aca="true" t="shared" si="14" ref="N29:S29">N30+N31</f>
        <v>0</v>
      </c>
      <c r="O29" s="132">
        <f t="shared" si="14"/>
        <v>2850</v>
      </c>
      <c r="P29" s="132">
        <f t="shared" si="14"/>
        <v>0</v>
      </c>
      <c r="Q29" s="132">
        <f t="shared" si="14"/>
        <v>2850</v>
      </c>
      <c r="R29" s="132">
        <f t="shared" si="14"/>
        <v>0</v>
      </c>
      <c r="S29" s="132">
        <f t="shared" si="14"/>
        <v>2850</v>
      </c>
      <c r="T29" s="132">
        <f>T30+T31</f>
        <v>1579</v>
      </c>
      <c r="U29" s="132">
        <f>U30+U31</f>
        <v>4429</v>
      </c>
      <c r="V29" s="132">
        <f>V30+V31</f>
        <v>606</v>
      </c>
      <c r="W29" s="132">
        <f>W30+W31</f>
        <v>5035</v>
      </c>
    </row>
    <row r="30" spans="1:23" s="33" customFormat="1" ht="25.5">
      <c r="A30" s="36" t="s">
        <v>222</v>
      </c>
      <c r="B30" s="36" t="s">
        <v>420</v>
      </c>
      <c r="C30" s="36" t="s">
        <v>67</v>
      </c>
      <c r="D30" s="36" t="s">
        <v>228</v>
      </c>
      <c r="E30" s="36" t="s">
        <v>207</v>
      </c>
      <c r="F30" s="48" t="s">
        <v>422</v>
      </c>
      <c r="G30" s="133">
        <v>2500</v>
      </c>
      <c r="H30" s="133">
        <v>0</v>
      </c>
      <c r="I30" s="133">
        <f>G30+H30</f>
        <v>2500</v>
      </c>
      <c r="J30" s="133"/>
      <c r="K30" s="133">
        <f>I30+J30</f>
        <v>2500</v>
      </c>
      <c r="L30" s="133"/>
      <c r="M30" s="133">
        <f>K30+L30</f>
        <v>2500</v>
      </c>
      <c r="N30" s="133">
        <v>-185</v>
      </c>
      <c r="O30" s="133">
        <f>M30+N30</f>
        <v>2315</v>
      </c>
      <c r="P30" s="133"/>
      <c r="Q30" s="133">
        <f>O30+P30</f>
        <v>2315</v>
      </c>
      <c r="R30" s="133"/>
      <c r="S30" s="133">
        <f>Q30+R30</f>
        <v>2315</v>
      </c>
      <c r="T30" s="133">
        <v>-115</v>
      </c>
      <c r="U30" s="133">
        <f>S30+T30</f>
        <v>2200</v>
      </c>
      <c r="V30" s="133">
        <v>-270</v>
      </c>
      <c r="W30" s="133">
        <f>U30+V30</f>
        <v>1930</v>
      </c>
    </row>
    <row r="31" spans="1:23" ht="25.5">
      <c r="A31" s="36" t="s">
        <v>222</v>
      </c>
      <c r="B31" s="36" t="s">
        <v>421</v>
      </c>
      <c r="C31" s="36" t="s">
        <v>67</v>
      </c>
      <c r="D31" s="36" t="s">
        <v>228</v>
      </c>
      <c r="E31" s="36" t="s">
        <v>207</v>
      </c>
      <c r="F31" s="48" t="s">
        <v>423</v>
      </c>
      <c r="G31" s="133">
        <v>350</v>
      </c>
      <c r="H31" s="133">
        <v>0</v>
      </c>
      <c r="I31" s="133">
        <f>G31+H31</f>
        <v>350</v>
      </c>
      <c r="J31" s="133"/>
      <c r="K31" s="133">
        <f>I31+J31</f>
        <v>350</v>
      </c>
      <c r="L31" s="133"/>
      <c r="M31" s="133">
        <f>K31+L31</f>
        <v>350</v>
      </c>
      <c r="N31" s="133">
        <v>185</v>
      </c>
      <c r="O31" s="133">
        <f>M31+N31</f>
        <v>535</v>
      </c>
      <c r="P31" s="133"/>
      <c r="Q31" s="133">
        <f>O31+P31</f>
        <v>535</v>
      </c>
      <c r="R31" s="133"/>
      <c r="S31" s="133">
        <f>Q31+R31</f>
        <v>535</v>
      </c>
      <c r="T31" s="133">
        <v>1694</v>
      </c>
      <c r="U31" s="133">
        <f>S31+T31</f>
        <v>2229</v>
      </c>
      <c r="V31" s="133">
        <v>876</v>
      </c>
      <c r="W31" s="133">
        <f>U31+V31</f>
        <v>3105</v>
      </c>
    </row>
    <row r="32" spans="1:23" s="51" customFormat="1" ht="38.25">
      <c r="A32" s="49" t="s">
        <v>229</v>
      </c>
      <c r="B32" s="49" t="s">
        <v>201</v>
      </c>
      <c r="C32" s="49" t="s">
        <v>202</v>
      </c>
      <c r="D32" s="49" t="s">
        <v>203</v>
      </c>
      <c r="E32" s="49" t="s">
        <v>202</v>
      </c>
      <c r="F32" s="50" t="s">
        <v>230</v>
      </c>
      <c r="G32" s="124"/>
      <c r="H32" s="124"/>
      <c r="I32" s="124">
        <f aca="true" t="shared" si="15" ref="I32:O32">I35</f>
        <v>0</v>
      </c>
      <c r="J32" s="124">
        <f t="shared" si="15"/>
        <v>12</v>
      </c>
      <c r="K32" s="124">
        <f t="shared" si="15"/>
        <v>12</v>
      </c>
      <c r="L32" s="124">
        <f t="shared" si="15"/>
        <v>0</v>
      </c>
      <c r="M32" s="124">
        <f t="shared" si="15"/>
        <v>12</v>
      </c>
      <c r="N32" s="124">
        <f t="shared" si="15"/>
        <v>0</v>
      </c>
      <c r="O32" s="124">
        <f t="shared" si="15"/>
        <v>12</v>
      </c>
      <c r="P32" s="124">
        <f aca="true" t="shared" si="16" ref="P32:U32">P35</f>
        <v>0</v>
      </c>
      <c r="Q32" s="124">
        <f t="shared" si="16"/>
        <v>12</v>
      </c>
      <c r="R32" s="124">
        <f t="shared" si="16"/>
        <v>0</v>
      </c>
      <c r="S32" s="124">
        <f t="shared" si="16"/>
        <v>12</v>
      </c>
      <c r="T32" s="124">
        <f t="shared" si="16"/>
        <v>-11</v>
      </c>
      <c r="U32" s="124">
        <f t="shared" si="16"/>
        <v>1</v>
      </c>
      <c r="V32" s="124">
        <f>V35</f>
        <v>0</v>
      </c>
      <c r="W32" s="124">
        <f>W35</f>
        <v>1</v>
      </c>
    </row>
    <row r="33" spans="1:23" ht="12.75" hidden="1">
      <c r="A33" s="36" t="s">
        <v>229</v>
      </c>
      <c r="B33" s="36" t="s">
        <v>231</v>
      </c>
      <c r="C33" s="36" t="s">
        <v>202</v>
      </c>
      <c r="D33" s="36" t="s">
        <v>203</v>
      </c>
      <c r="E33" s="36" t="s">
        <v>207</v>
      </c>
      <c r="F33" s="48" t="s">
        <v>232</v>
      </c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</row>
    <row r="34" spans="1:23" ht="25.5" hidden="1">
      <c r="A34" s="36" t="s">
        <v>229</v>
      </c>
      <c r="B34" s="36" t="s">
        <v>233</v>
      </c>
      <c r="C34" s="36" t="s">
        <v>202</v>
      </c>
      <c r="D34" s="36" t="s">
        <v>203</v>
      </c>
      <c r="E34" s="36" t="s">
        <v>207</v>
      </c>
      <c r="F34" s="48" t="s">
        <v>241</v>
      </c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</row>
    <row r="35" spans="1:23" ht="25.5">
      <c r="A35" s="36" t="s">
        <v>229</v>
      </c>
      <c r="B35" s="36" t="s">
        <v>242</v>
      </c>
      <c r="C35" s="36" t="s">
        <v>67</v>
      </c>
      <c r="D35" s="36" t="s">
        <v>203</v>
      </c>
      <c r="E35" s="36" t="s">
        <v>137</v>
      </c>
      <c r="F35" s="48" t="s">
        <v>424</v>
      </c>
      <c r="G35" s="133"/>
      <c r="H35" s="133"/>
      <c r="I35" s="133"/>
      <c r="J35" s="133">
        <v>12</v>
      </c>
      <c r="K35" s="133">
        <f>I35+J35</f>
        <v>12</v>
      </c>
      <c r="L35" s="133"/>
      <c r="M35" s="133">
        <f>K35+L35</f>
        <v>12</v>
      </c>
      <c r="N35" s="133"/>
      <c r="O35" s="133">
        <f>M35+N35</f>
        <v>12</v>
      </c>
      <c r="P35" s="133"/>
      <c r="Q35" s="133">
        <f>O35+P35</f>
        <v>12</v>
      </c>
      <c r="R35" s="133"/>
      <c r="S35" s="133">
        <f>Q35+R35</f>
        <v>12</v>
      </c>
      <c r="T35" s="133">
        <v>-11</v>
      </c>
      <c r="U35" s="133">
        <f>S35+T35</f>
        <v>1</v>
      </c>
      <c r="V35" s="133"/>
      <c r="W35" s="133">
        <f>U35+V35</f>
        <v>1</v>
      </c>
    </row>
    <row r="36" spans="1:23" s="51" customFormat="1" ht="30" customHeight="1">
      <c r="A36" s="31" t="s">
        <v>137</v>
      </c>
      <c r="B36" s="31" t="s">
        <v>201</v>
      </c>
      <c r="C36" s="31" t="s">
        <v>202</v>
      </c>
      <c r="D36" s="31" t="s">
        <v>203</v>
      </c>
      <c r="E36" s="31" t="s">
        <v>204</v>
      </c>
      <c r="F36" s="52" t="s">
        <v>243</v>
      </c>
      <c r="G36" s="124">
        <f aca="true" t="shared" si="17" ref="G36:M36">G37+G42</f>
        <v>3084.8</v>
      </c>
      <c r="H36" s="124">
        <f t="shared" si="17"/>
        <v>0</v>
      </c>
      <c r="I36" s="124">
        <f t="shared" si="17"/>
        <v>3084.8</v>
      </c>
      <c r="J36" s="124">
        <f t="shared" si="17"/>
        <v>0</v>
      </c>
      <c r="K36" s="124">
        <f t="shared" si="17"/>
        <v>3084.8</v>
      </c>
      <c r="L36" s="124">
        <f t="shared" si="17"/>
        <v>0</v>
      </c>
      <c r="M36" s="124">
        <f t="shared" si="17"/>
        <v>3084.8</v>
      </c>
      <c r="N36" s="124">
        <f aca="true" t="shared" si="18" ref="N36:S36">N37+N42</f>
        <v>0</v>
      </c>
      <c r="O36" s="124">
        <f t="shared" si="18"/>
        <v>3084.8</v>
      </c>
      <c r="P36" s="124">
        <f t="shared" si="18"/>
        <v>0</v>
      </c>
      <c r="Q36" s="124">
        <f t="shared" si="18"/>
        <v>3084.8</v>
      </c>
      <c r="R36" s="124">
        <f t="shared" si="18"/>
        <v>0</v>
      </c>
      <c r="S36" s="124">
        <f t="shared" si="18"/>
        <v>3084.8</v>
      </c>
      <c r="T36" s="124">
        <f>T37+T42</f>
        <v>0</v>
      </c>
      <c r="U36" s="124">
        <f>U37+U42</f>
        <v>3084.8</v>
      </c>
      <c r="V36" s="124">
        <f>V37+V42</f>
        <v>0</v>
      </c>
      <c r="W36" s="124">
        <f>W37+W42</f>
        <v>3084.8</v>
      </c>
    </row>
    <row r="37" spans="1:23" s="33" customFormat="1" ht="64.5" customHeight="1">
      <c r="A37" s="34" t="s">
        <v>137</v>
      </c>
      <c r="B37" s="34" t="s">
        <v>244</v>
      </c>
      <c r="C37" s="34" t="s">
        <v>202</v>
      </c>
      <c r="D37" s="34" t="s">
        <v>203</v>
      </c>
      <c r="E37" s="34" t="s">
        <v>245</v>
      </c>
      <c r="F37" s="47" t="s">
        <v>246</v>
      </c>
      <c r="G37" s="132">
        <f aca="true" t="shared" si="19" ref="G37:M37">G38+G39</f>
        <v>3084.8</v>
      </c>
      <c r="H37" s="132">
        <f t="shared" si="19"/>
        <v>0</v>
      </c>
      <c r="I37" s="132">
        <f t="shared" si="19"/>
        <v>3084.8</v>
      </c>
      <c r="J37" s="132">
        <f t="shared" si="19"/>
        <v>0</v>
      </c>
      <c r="K37" s="132">
        <f t="shared" si="19"/>
        <v>3084.8</v>
      </c>
      <c r="L37" s="132">
        <f t="shared" si="19"/>
        <v>0</v>
      </c>
      <c r="M37" s="132">
        <f t="shared" si="19"/>
        <v>3084.8</v>
      </c>
      <c r="N37" s="132">
        <f aca="true" t="shared" si="20" ref="N37:S37">N38+N39</f>
        <v>0</v>
      </c>
      <c r="O37" s="132">
        <f t="shared" si="20"/>
        <v>3084.8</v>
      </c>
      <c r="P37" s="132">
        <f t="shared" si="20"/>
        <v>0</v>
      </c>
      <c r="Q37" s="132">
        <f t="shared" si="20"/>
        <v>3084.8</v>
      </c>
      <c r="R37" s="132">
        <f t="shared" si="20"/>
        <v>0</v>
      </c>
      <c r="S37" s="132">
        <f t="shared" si="20"/>
        <v>3084.8</v>
      </c>
      <c r="T37" s="132">
        <f>T38+T39</f>
        <v>0</v>
      </c>
      <c r="U37" s="132">
        <f>U38+U39</f>
        <v>3084.8</v>
      </c>
      <c r="V37" s="132">
        <f>V38+V39</f>
        <v>0</v>
      </c>
      <c r="W37" s="132">
        <f>W38+W39</f>
        <v>3084.8</v>
      </c>
    </row>
    <row r="38" spans="1:23" ht="52.5" customHeight="1">
      <c r="A38" s="36" t="s">
        <v>137</v>
      </c>
      <c r="B38" s="36" t="s">
        <v>247</v>
      </c>
      <c r="C38" s="36" t="s">
        <v>67</v>
      </c>
      <c r="D38" s="36" t="s">
        <v>203</v>
      </c>
      <c r="E38" s="36" t="s">
        <v>245</v>
      </c>
      <c r="F38" s="53" t="s">
        <v>391</v>
      </c>
      <c r="G38" s="133">
        <v>3040</v>
      </c>
      <c r="H38" s="133">
        <v>0</v>
      </c>
      <c r="I38" s="133">
        <f>G38+H38</f>
        <v>3040</v>
      </c>
      <c r="J38" s="133"/>
      <c r="K38" s="133">
        <f>I38+J38</f>
        <v>3040</v>
      </c>
      <c r="L38" s="133"/>
      <c r="M38" s="133">
        <f>K38+L38</f>
        <v>3040</v>
      </c>
      <c r="N38" s="133"/>
      <c r="O38" s="133">
        <f>M38+N38</f>
        <v>3040</v>
      </c>
      <c r="P38" s="133"/>
      <c r="Q38" s="133">
        <f>O38+P38</f>
        <v>3040</v>
      </c>
      <c r="R38" s="133"/>
      <c r="S38" s="133">
        <f>Q38+R38</f>
        <v>3040</v>
      </c>
      <c r="T38" s="133"/>
      <c r="U38" s="133">
        <f>S38+T38</f>
        <v>3040</v>
      </c>
      <c r="V38" s="133"/>
      <c r="W38" s="133">
        <f>U38+V38</f>
        <v>3040</v>
      </c>
    </row>
    <row r="39" spans="1:23" ht="56.25" customHeight="1">
      <c r="A39" s="36" t="s">
        <v>137</v>
      </c>
      <c r="B39" s="36" t="s">
        <v>248</v>
      </c>
      <c r="C39" s="36" t="s">
        <v>67</v>
      </c>
      <c r="D39" s="36" t="s">
        <v>203</v>
      </c>
      <c r="E39" s="36" t="s">
        <v>245</v>
      </c>
      <c r="F39" s="125" t="s">
        <v>392</v>
      </c>
      <c r="G39" s="133">
        <v>44.8</v>
      </c>
      <c r="H39" s="133">
        <v>0</v>
      </c>
      <c r="I39" s="133">
        <f>G39+H39</f>
        <v>44.8</v>
      </c>
      <c r="J39" s="133"/>
      <c r="K39" s="133">
        <f>I39+J39</f>
        <v>44.8</v>
      </c>
      <c r="L39" s="133"/>
      <c r="M39" s="133">
        <f>K39+L39</f>
        <v>44.8</v>
      </c>
      <c r="N39" s="133"/>
      <c r="O39" s="133">
        <f>M39+N39</f>
        <v>44.8</v>
      </c>
      <c r="P39" s="133"/>
      <c r="Q39" s="133">
        <f>O39+P39</f>
        <v>44.8</v>
      </c>
      <c r="R39" s="133"/>
      <c r="S39" s="133">
        <f>Q39+R39</f>
        <v>44.8</v>
      </c>
      <c r="T39" s="133"/>
      <c r="U39" s="133">
        <f>S39+T39</f>
        <v>44.8</v>
      </c>
      <c r="V39" s="133"/>
      <c r="W39" s="133">
        <f>U39+V39</f>
        <v>44.8</v>
      </c>
    </row>
    <row r="40" spans="1:23" ht="27.75" customHeight="1" hidden="1">
      <c r="A40" s="36" t="s">
        <v>137</v>
      </c>
      <c r="B40" s="36" t="s">
        <v>393</v>
      </c>
      <c r="C40" s="36" t="s">
        <v>67</v>
      </c>
      <c r="D40" s="36" t="s">
        <v>203</v>
      </c>
      <c r="E40" s="36" t="s">
        <v>245</v>
      </c>
      <c r="F40" s="125" t="s">
        <v>350</v>
      </c>
      <c r="G40" s="133"/>
      <c r="H40" s="133"/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</row>
    <row r="41" spans="1:23" ht="28.5" customHeight="1" hidden="1">
      <c r="A41" s="36" t="s">
        <v>137</v>
      </c>
      <c r="B41" s="36" t="s">
        <v>394</v>
      </c>
      <c r="C41" s="36" t="s">
        <v>67</v>
      </c>
      <c r="D41" s="36" t="s">
        <v>203</v>
      </c>
      <c r="E41" s="36" t="s">
        <v>245</v>
      </c>
      <c r="F41" s="125" t="s">
        <v>351</v>
      </c>
      <c r="G41" s="133"/>
      <c r="H41" s="133"/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</row>
    <row r="42" spans="1:23" s="55" customFormat="1" ht="54" customHeight="1" hidden="1">
      <c r="A42" s="42" t="s">
        <v>137</v>
      </c>
      <c r="B42" s="42" t="s">
        <v>249</v>
      </c>
      <c r="C42" s="42" t="s">
        <v>67</v>
      </c>
      <c r="D42" s="42" t="s">
        <v>203</v>
      </c>
      <c r="E42" s="42" t="s">
        <v>245</v>
      </c>
      <c r="F42" s="54" t="s">
        <v>352</v>
      </c>
      <c r="G42" s="134"/>
      <c r="H42" s="134"/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</row>
    <row r="43" spans="1:23" s="51" customFormat="1" ht="27" customHeight="1">
      <c r="A43" s="49" t="s">
        <v>250</v>
      </c>
      <c r="B43" s="49" t="s">
        <v>201</v>
      </c>
      <c r="C43" s="49" t="s">
        <v>202</v>
      </c>
      <c r="D43" s="49" t="s">
        <v>203</v>
      </c>
      <c r="E43" s="49" t="s">
        <v>204</v>
      </c>
      <c r="F43" s="56" t="s">
        <v>251</v>
      </c>
      <c r="G43" s="124">
        <f>G44</f>
        <v>40</v>
      </c>
      <c r="H43" s="124">
        <f aca="true" t="shared" si="21" ref="H43:W45">H44</f>
        <v>0</v>
      </c>
      <c r="I43" s="124">
        <f t="shared" si="21"/>
        <v>40</v>
      </c>
      <c r="J43" s="124">
        <f t="shared" si="21"/>
        <v>0</v>
      </c>
      <c r="K43" s="124">
        <f t="shared" si="21"/>
        <v>40</v>
      </c>
      <c r="L43" s="124">
        <f t="shared" si="21"/>
        <v>0</v>
      </c>
      <c r="M43" s="124">
        <f t="shared" si="21"/>
        <v>40</v>
      </c>
      <c r="N43" s="124">
        <f t="shared" si="21"/>
        <v>0</v>
      </c>
      <c r="O43" s="124">
        <f t="shared" si="21"/>
        <v>40</v>
      </c>
      <c r="P43" s="124">
        <f t="shared" si="21"/>
        <v>0</v>
      </c>
      <c r="Q43" s="124">
        <f t="shared" si="21"/>
        <v>40</v>
      </c>
      <c r="R43" s="124">
        <f t="shared" si="21"/>
        <v>0</v>
      </c>
      <c r="S43" s="124">
        <f t="shared" si="21"/>
        <v>40</v>
      </c>
      <c r="T43" s="124">
        <f t="shared" si="21"/>
        <v>0</v>
      </c>
      <c r="U43" s="124">
        <f t="shared" si="21"/>
        <v>40</v>
      </c>
      <c r="V43" s="124">
        <f t="shared" si="21"/>
        <v>0</v>
      </c>
      <c r="W43" s="124">
        <f t="shared" si="21"/>
        <v>40</v>
      </c>
    </row>
    <row r="44" spans="1:23" s="33" customFormat="1" ht="12.75">
      <c r="A44" s="42" t="s">
        <v>250</v>
      </c>
      <c r="B44" s="42" t="s">
        <v>252</v>
      </c>
      <c r="C44" s="42" t="s">
        <v>202</v>
      </c>
      <c r="D44" s="42" t="s">
        <v>203</v>
      </c>
      <c r="E44" s="42" t="s">
        <v>253</v>
      </c>
      <c r="F44" s="43" t="s">
        <v>254</v>
      </c>
      <c r="G44" s="132">
        <f>G45</f>
        <v>40</v>
      </c>
      <c r="H44" s="132">
        <f t="shared" si="21"/>
        <v>0</v>
      </c>
      <c r="I44" s="132">
        <f t="shared" si="21"/>
        <v>40</v>
      </c>
      <c r="J44" s="132">
        <f t="shared" si="21"/>
        <v>0</v>
      </c>
      <c r="K44" s="132">
        <f t="shared" si="21"/>
        <v>40</v>
      </c>
      <c r="L44" s="132">
        <f t="shared" si="21"/>
        <v>0</v>
      </c>
      <c r="M44" s="132">
        <f t="shared" si="21"/>
        <v>40</v>
      </c>
      <c r="N44" s="132">
        <f t="shared" si="21"/>
        <v>0</v>
      </c>
      <c r="O44" s="132">
        <f t="shared" si="21"/>
        <v>40</v>
      </c>
      <c r="P44" s="132">
        <f t="shared" si="21"/>
        <v>0</v>
      </c>
      <c r="Q44" s="132">
        <f t="shared" si="21"/>
        <v>40</v>
      </c>
      <c r="R44" s="132">
        <f t="shared" si="21"/>
        <v>0</v>
      </c>
      <c r="S44" s="132">
        <f t="shared" si="21"/>
        <v>40</v>
      </c>
      <c r="T44" s="132">
        <f t="shared" si="21"/>
        <v>0</v>
      </c>
      <c r="U44" s="132">
        <f t="shared" si="21"/>
        <v>40</v>
      </c>
      <c r="V44" s="132">
        <f t="shared" si="21"/>
        <v>0</v>
      </c>
      <c r="W44" s="132">
        <f t="shared" si="21"/>
        <v>40</v>
      </c>
    </row>
    <row r="45" spans="1:23" ht="12.75">
      <c r="A45" s="45" t="s">
        <v>250</v>
      </c>
      <c r="B45" s="45" t="s">
        <v>255</v>
      </c>
      <c r="C45" s="45" t="s">
        <v>202</v>
      </c>
      <c r="D45" s="45" t="s">
        <v>203</v>
      </c>
      <c r="E45" s="45" t="s">
        <v>253</v>
      </c>
      <c r="F45" s="57" t="s">
        <v>256</v>
      </c>
      <c r="G45" s="133">
        <f>G46</f>
        <v>40</v>
      </c>
      <c r="H45" s="133">
        <f t="shared" si="21"/>
        <v>0</v>
      </c>
      <c r="I45" s="133">
        <f t="shared" si="21"/>
        <v>40</v>
      </c>
      <c r="J45" s="133">
        <f t="shared" si="21"/>
        <v>0</v>
      </c>
      <c r="K45" s="133">
        <f t="shared" si="21"/>
        <v>40</v>
      </c>
      <c r="L45" s="133">
        <f t="shared" si="21"/>
        <v>0</v>
      </c>
      <c r="M45" s="133">
        <f t="shared" si="21"/>
        <v>40</v>
      </c>
      <c r="N45" s="133">
        <f t="shared" si="21"/>
        <v>0</v>
      </c>
      <c r="O45" s="133">
        <f t="shared" si="21"/>
        <v>40</v>
      </c>
      <c r="P45" s="133">
        <f t="shared" si="21"/>
        <v>0</v>
      </c>
      <c r="Q45" s="133">
        <f t="shared" si="21"/>
        <v>40</v>
      </c>
      <c r="R45" s="133">
        <f t="shared" si="21"/>
        <v>0</v>
      </c>
      <c r="S45" s="133">
        <f t="shared" si="21"/>
        <v>40</v>
      </c>
      <c r="T45" s="133">
        <f t="shared" si="21"/>
        <v>0</v>
      </c>
      <c r="U45" s="133">
        <f t="shared" si="21"/>
        <v>40</v>
      </c>
      <c r="V45" s="133">
        <f t="shared" si="21"/>
        <v>0</v>
      </c>
      <c r="W45" s="133">
        <f t="shared" si="21"/>
        <v>40</v>
      </c>
    </row>
    <row r="46" spans="1:23" ht="27" customHeight="1">
      <c r="A46" s="45" t="s">
        <v>250</v>
      </c>
      <c r="B46" s="45" t="s">
        <v>257</v>
      </c>
      <c r="C46" s="45" t="s">
        <v>67</v>
      </c>
      <c r="D46" s="45" t="s">
        <v>203</v>
      </c>
      <c r="E46" s="45" t="s">
        <v>253</v>
      </c>
      <c r="F46" s="57" t="s">
        <v>395</v>
      </c>
      <c r="G46" s="133">
        <v>40</v>
      </c>
      <c r="H46" s="133">
        <v>0</v>
      </c>
      <c r="I46" s="133">
        <f>G46+H46</f>
        <v>40</v>
      </c>
      <c r="J46" s="133"/>
      <c r="K46" s="133">
        <f>I46+J46</f>
        <v>40</v>
      </c>
      <c r="L46" s="133"/>
      <c r="M46" s="133">
        <f>K46+L46</f>
        <v>40</v>
      </c>
      <c r="N46" s="133"/>
      <c r="O46" s="133">
        <f>M46+N46</f>
        <v>40</v>
      </c>
      <c r="P46" s="133"/>
      <c r="Q46" s="133">
        <f>O46+P46</f>
        <v>40</v>
      </c>
      <c r="R46" s="133"/>
      <c r="S46" s="133">
        <f>Q46+R46</f>
        <v>40</v>
      </c>
      <c r="T46" s="133"/>
      <c r="U46" s="133">
        <f>S46+T46</f>
        <v>40</v>
      </c>
      <c r="V46" s="133"/>
      <c r="W46" s="133">
        <f>U46+V46</f>
        <v>40</v>
      </c>
    </row>
    <row r="47" spans="1:23" ht="18" customHeight="1" hidden="1">
      <c r="A47" s="45" t="s">
        <v>250</v>
      </c>
      <c r="B47" s="45" t="s">
        <v>396</v>
      </c>
      <c r="C47" s="45" t="s">
        <v>67</v>
      </c>
      <c r="D47" s="45" t="s">
        <v>203</v>
      </c>
      <c r="E47" s="45" t="s">
        <v>253</v>
      </c>
      <c r="F47" s="57" t="s">
        <v>353</v>
      </c>
      <c r="G47" s="133"/>
      <c r="H47" s="133"/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</row>
    <row r="48" spans="1:23" ht="26.25" customHeight="1">
      <c r="A48" s="31" t="s">
        <v>258</v>
      </c>
      <c r="B48" s="31" t="s">
        <v>201</v>
      </c>
      <c r="C48" s="31" t="s">
        <v>202</v>
      </c>
      <c r="D48" s="31" t="s">
        <v>203</v>
      </c>
      <c r="E48" s="31" t="s">
        <v>204</v>
      </c>
      <c r="F48" s="58" t="s">
        <v>259</v>
      </c>
      <c r="G48" s="124">
        <f aca="true" t="shared" si="22" ref="G48:M48">G57+G50</f>
        <v>450</v>
      </c>
      <c r="H48" s="124">
        <f t="shared" si="22"/>
        <v>0</v>
      </c>
      <c r="I48" s="124">
        <f t="shared" si="22"/>
        <v>450</v>
      </c>
      <c r="J48" s="124">
        <f t="shared" si="22"/>
        <v>0</v>
      </c>
      <c r="K48" s="124">
        <f t="shared" si="22"/>
        <v>450</v>
      </c>
      <c r="L48" s="124">
        <f t="shared" si="22"/>
        <v>0</v>
      </c>
      <c r="M48" s="124">
        <f t="shared" si="22"/>
        <v>450</v>
      </c>
      <c r="N48" s="124">
        <f aca="true" t="shared" si="23" ref="N48:S48">N57+N50</f>
        <v>0</v>
      </c>
      <c r="O48" s="124">
        <f t="shared" si="23"/>
        <v>450</v>
      </c>
      <c r="P48" s="124">
        <f t="shared" si="23"/>
        <v>0</v>
      </c>
      <c r="Q48" s="124">
        <f t="shared" si="23"/>
        <v>450</v>
      </c>
      <c r="R48" s="124">
        <f t="shared" si="23"/>
        <v>0</v>
      </c>
      <c r="S48" s="124">
        <f t="shared" si="23"/>
        <v>450</v>
      </c>
      <c r="T48" s="124">
        <f>T57+T50</f>
        <v>-150</v>
      </c>
      <c r="U48" s="124">
        <f>U57+U50</f>
        <v>300</v>
      </c>
      <c r="V48" s="124">
        <f>V57+V50</f>
        <v>0</v>
      </c>
      <c r="W48" s="124">
        <f>W57+W50</f>
        <v>300</v>
      </c>
    </row>
    <row r="49" spans="1:23" ht="27.75" customHeight="1" hidden="1">
      <c r="A49" s="36" t="s">
        <v>258</v>
      </c>
      <c r="B49" s="36" t="s">
        <v>265</v>
      </c>
      <c r="C49" s="36" t="s">
        <v>67</v>
      </c>
      <c r="D49" s="36" t="s">
        <v>203</v>
      </c>
      <c r="E49" s="36" t="s">
        <v>327</v>
      </c>
      <c r="F49" s="164" t="s">
        <v>354</v>
      </c>
      <c r="G49" s="133"/>
      <c r="H49" s="133"/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</row>
    <row r="50" spans="1:23" ht="63" customHeight="1" hidden="1">
      <c r="A50" s="36" t="s">
        <v>258</v>
      </c>
      <c r="B50" s="36" t="s">
        <v>326</v>
      </c>
      <c r="C50" s="36" t="s">
        <v>67</v>
      </c>
      <c r="D50" s="36" t="s">
        <v>203</v>
      </c>
      <c r="E50" s="36" t="s">
        <v>327</v>
      </c>
      <c r="F50" s="53" t="s">
        <v>397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</row>
    <row r="51" spans="1:23" ht="69" customHeight="1" hidden="1">
      <c r="A51" s="36" t="s">
        <v>258</v>
      </c>
      <c r="B51" s="36" t="s">
        <v>398</v>
      </c>
      <c r="C51" s="36" t="s">
        <v>67</v>
      </c>
      <c r="D51" s="36" t="s">
        <v>203</v>
      </c>
      <c r="E51" s="36" t="s">
        <v>327</v>
      </c>
      <c r="F51" s="164" t="s">
        <v>355</v>
      </c>
      <c r="G51" s="133"/>
      <c r="H51" s="133"/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</row>
    <row r="52" spans="1:23" ht="69" customHeight="1" hidden="1">
      <c r="A52" s="36" t="s">
        <v>258</v>
      </c>
      <c r="B52" s="36" t="s">
        <v>326</v>
      </c>
      <c r="C52" s="36" t="s">
        <v>67</v>
      </c>
      <c r="D52" s="36" t="s">
        <v>203</v>
      </c>
      <c r="E52" s="36" t="s">
        <v>399</v>
      </c>
      <c r="F52" s="164" t="s">
        <v>356</v>
      </c>
      <c r="G52" s="133"/>
      <c r="H52" s="133"/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</row>
    <row r="53" spans="1:23" ht="70.5" customHeight="1" hidden="1">
      <c r="A53" s="36" t="s">
        <v>258</v>
      </c>
      <c r="B53" s="36" t="s">
        <v>398</v>
      </c>
      <c r="C53" s="36" t="s">
        <v>67</v>
      </c>
      <c r="D53" s="36" t="s">
        <v>203</v>
      </c>
      <c r="E53" s="36" t="s">
        <v>399</v>
      </c>
      <c r="F53" s="164" t="s">
        <v>356</v>
      </c>
      <c r="G53" s="133"/>
      <c r="H53" s="133"/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</row>
    <row r="54" spans="1:23" ht="42.75" customHeight="1" hidden="1">
      <c r="A54" s="36" t="s">
        <v>258</v>
      </c>
      <c r="B54" s="36" t="s">
        <v>400</v>
      </c>
      <c r="C54" s="36" t="s">
        <v>67</v>
      </c>
      <c r="D54" s="36" t="s">
        <v>203</v>
      </c>
      <c r="E54" s="36" t="s">
        <v>327</v>
      </c>
      <c r="F54" s="164" t="s">
        <v>357</v>
      </c>
      <c r="G54" s="133"/>
      <c r="H54" s="133"/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</row>
    <row r="55" spans="1:23" ht="40.5" customHeight="1" hidden="1">
      <c r="A55" s="36" t="s">
        <v>258</v>
      </c>
      <c r="B55" s="36" t="s">
        <v>400</v>
      </c>
      <c r="C55" s="36" t="s">
        <v>67</v>
      </c>
      <c r="D55" s="36" t="s">
        <v>203</v>
      </c>
      <c r="E55" s="36" t="s">
        <v>399</v>
      </c>
      <c r="F55" s="164" t="s">
        <v>358</v>
      </c>
      <c r="G55" s="133"/>
      <c r="H55" s="133"/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</row>
    <row r="56" spans="1:23" ht="26.25" customHeight="1" hidden="1">
      <c r="A56" s="36" t="s">
        <v>258</v>
      </c>
      <c r="B56" s="36" t="s">
        <v>233</v>
      </c>
      <c r="C56" s="36" t="s">
        <v>67</v>
      </c>
      <c r="D56" s="36" t="s">
        <v>203</v>
      </c>
      <c r="E56" s="36" t="s">
        <v>401</v>
      </c>
      <c r="F56" s="164" t="s">
        <v>359</v>
      </c>
      <c r="G56" s="133"/>
      <c r="H56" s="133"/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</row>
    <row r="57" spans="1:23" ht="41.25" customHeight="1">
      <c r="A57" s="36" t="s">
        <v>258</v>
      </c>
      <c r="B57" s="36" t="s">
        <v>227</v>
      </c>
      <c r="C57" s="36" t="s">
        <v>67</v>
      </c>
      <c r="D57" s="36" t="s">
        <v>203</v>
      </c>
      <c r="E57" s="36" t="s">
        <v>260</v>
      </c>
      <c r="F57" s="53" t="s">
        <v>426</v>
      </c>
      <c r="G57" s="133">
        <v>450</v>
      </c>
      <c r="H57" s="133">
        <v>0</v>
      </c>
      <c r="I57" s="133">
        <f>G57+H57</f>
        <v>450</v>
      </c>
      <c r="J57" s="133"/>
      <c r="K57" s="133">
        <f>I57+J57</f>
        <v>450</v>
      </c>
      <c r="L57" s="133"/>
      <c r="M57" s="133">
        <f>K57+L57</f>
        <v>450</v>
      </c>
      <c r="N57" s="133"/>
      <c r="O57" s="133">
        <f>M57+N57</f>
        <v>450</v>
      </c>
      <c r="P57" s="133"/>
      <c r="Q57" s="133">
        <f>O57+P57</f>
        <v>450</v>
      </c>
      <c r="R57" s="133"/>
      <c r="S57" s="133">
        <f>Q57+R57</f>
        <v>450</v>
      </c>
      <c r="T57" s="133">
        <v>-150</v>
      </c>
      <c r="U57" s="133">
        <f>S57+T57</f>
        <v>300</v>
      </c>
      <c r="V57" s="133"/>
      <c r="W57" s="133">
        <f>U57+V57</f>
        <v>300</v>
      </c>
    </row>
    <row r="58" spans="1:23" s="51" customFormat="1" ht="16.5" customHeight="1">
      <c r="A58" s="31" t="s">
        <v>328</v>
      </c>
      <c r="B58" s="31" t="s">
        <v>201</v>
      </c>
      <c r="C58" s="31" t="s">
        <v>202</v>
      </c>
      <c r="D58" s="31" t="s">
        <v>203</v>
      </c>
      <c r="E58" s="31" t="s">
        <v>204</v>
      </c>
      <c r="F58" s="58" t="s">
        <v>329</v>
      </c>
      <c r="G58" s="124">
        <f aca="true" t="shared" si="24" ref="G58:M58">G67</f>
        <v>50</v>
      </c>
      <c r="H58" s="124">
        <f t="shared" si="24"/>
        <v>0</v>
      </c>
      <c r="I58" s="124">
        <f t="shared" si="24"/>
        <v>50</v>
      </c>
      <c r="J58" s="124">
        <f t="shared" si="24"/>
        <v>0</v>
      </c>
      <c r="K58" s="124">
        <f t="shared" si="24"/>
        <v>50</v>
      </c>
      <c r="L58" s="124">
        <f t="shared" si="24"/>
        <v>0</v>
      </c>
      <c r="M58" s="124">
        <f t="shared" si="24"/>
        <v>50</v>
      </c>
      <c r="N58" s="124">
        <f aca="true" t="shared" si="25" ref="N58:S58">N67</f>
        <v>0</v>
      </c>
      <c r="O58" s="124">
        <f t="shared" si="25"/>
        <v>50</v>
      </c>
      <c r="P58" s="124">
        <f t="shared" si="25"/>
        <v>0</v>
      </c>
      <c r="Q58" s="124">
        <f t="shared" si="25"/>
        <v>50</v>
      </c>
      <c r="R58" s="124">
        <f t="shared" si="25"/>
        <v>0</v>
      </c>
      <c r="S58" s="124">
        <f t="shared" si="25"/>
        <v>50</v>
      </c>
      <c r="T58" s="124">
        <f>T67</f>
        <v>-50</v>
      </c>
      <c r="U58" s="124">
        <f>U67</f>
        <v>0</v>
      </c>
      <c r="V58" s="124">
        <f>V67</f>
        <v>0</v>
      </c>
      <c r="W58" s="124">
        <f>W67</f>
        <v>0</v>
      </c>
    </row>
    <row r="59" spans="1:23" s="51" customFormat="1" ht="42.75" customHeight="1" hidden="1">
      <c r="A59" s="36" t="s">
        <v>328</v>
      </c>
      <c r="B59" s="36" t="s">
        <v>402</v>
      </c>
      <c r="C59" s="36" t="s">
        <v>67</v>
      </c>
      <c r="D59" s="36" t="s">
        <v>203</v>
      </c>
      <c r="E59" s="36" t="s">
        <v>332</v>
      </c>
      <c r="F59" s="164" t="s">
        <v>360</v>
      </c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</row>
    <row r="60" spans="1:23" s="51" customFormat="1" ht="55.5" customHeight="1" hidden="1">
      <c r="A60" s="36" t="s">
        <v>328</v>
      </c>
      <c r="B60" s="36" t="s">
        <v>403</v>
      </c>
      <c r="C60" s="36" t="s">
        <v>67</v>
      </c>
      <c r="D60" s="36" t="s">
        <v>203</v>
      </c>
      <c r="E60" s="36" t="s">
        <v>332</v>
      </c>
      <c r="F60" s="164" t="s">
        <v>361</v>
      </c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</row>
    <row r="61" spans="1:23" s="51" customFormat="1" ht="41.25" customHeight="1" hidden="1">
      <c r="A61" s="36" t="s">
        <v>328</v>
      </c>
      <c r="B61" s="36" t="s">
        <v>404</v>
      </c>
      <c r="C61" s="36" t="s">
        <v>67</v>
      </c>
      <c r="D61" s="36" t="s">
        <v>203</v>
      </c>
      <c r="E61" s="36" t="s">
        <v>332</v>
      </c>
      <c r="F61" s="164" t="s">
        <v>362</v>
      </c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</row>
    <row r="62" spans="1:23" s="51" customFormat="1" ht="43.5" customHeight="1" hidden="1">
      <c r="A62" s="36" t="s">
        <v>328</v>
      </c>
      <c r="B62" s="36" t="s">
        <v>405</v>
      </c>
      <c r="C62" s="36" t="s">
        <v>67</v>
      </c>
      <c r="D62" s="36" t="s">
        <v>203</v>
      </c>
      <c r="E62" s="36" t="s">
        <v>332</v>
      </c>
      <c r="F62" s="164" t="s">
        <v>363</v>
      </c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</row>
    <row r="63" spans="1:23" s="51" customFormat="1" ht="55.5" customHeight="1" hidden="1">
      <c r="A63" s="36" t="s">
        <v>328</v>
      </c>
      <c r="B63" s="36" t="s">
        <v>406</v>
      </c>
      <c r="C63" s="36" t="s">
        <v>67</v>
      </c>
      <c r="D63" s="36" t="s">
        <v>203</v>
      </c>
      <c r="E63" s="36" t="s">
        <v>332</v>
      </c>
      <c r="F63" s="179" t="s">
        <v>4</v>
      </c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</row>
    <row r="64" spans="1:23" s="51" customFormat="1" ht="54" customHeight="1" hidden="1">
      <c r="A64" s="36" t="s">
        <v>328</v>
      </c>
      <c r="B64" s="36" t="s">
        <v>5</v>
      </c>
      <c r="C64" s="36" t="s">
        <v>67</v>
      </c>
      <c r="D64" s="36" t="s">
        <v>203</v>
      </c>
      <c r="E64" s="36" t="s">
        <v>332</v>
      </c>
      <c r="F64" s="164" t="s">
        <v>364</v>
      </c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</row>
    <row r="65" spans="1:23" s="51" customFormat="1" ht="69" customHeight="1" hidden="1">
      <c r="A65" s="36" t="s">
        <v>328</v>
      </c>
      <c r="B65" s="36" t="s">
        <v>6</v>
      </c>
      <c r="C65" s="36" t="s">
        <v>67</v>
      </c>
      <c r="D65" s="36" t="s">
        <v>203</v>
      </c>
      <c r="E65" s="36" t="s">
        <v>332</v>
      </c>
      <c r="F65" s="164" t="s">
        <v>365</v>
      </c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</row>
    <row r="66" spans="1:23" s="51" customFormat="1" ht="68.25" customHeight="1" hidden="1">
      <c r="A66" s="36" t="s">
        <v>328</v>
      </c>
      <c r="B66" s="36" t="s">
        <v>7</v>
      </c>
      <c r="C66" s="36" t="s">
        <v>50</v>
      </c>
      <c r="D66" s="36" t="s">
        <v>203</v>
      </c>
      <c r="E66" s="36" t="s">
        <v>332</v>
      </c>
      <c r="F66" s="164" t="s">
        <v>365</v>
      </c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</row>
    <row r="67" spans="1:23" ht="25.5" customHeight="1">
      <c r="A67" s="34" t="s">
        <v>328</v>
      </c>
      <c r="B67" s="34" t="s">
        <v>330</v>
      </c>
      <c r="C67" s="34" t="s">
        <v>202</v>
      </c>
      <c r="D67" s="34" t="s">
        <v>203</v>
      </c>
      <c r="E67" s="34" t="s">
        <v>204</v>
      </c>
      <c r="F67" s="126" t="s">
        <v>23</v>
      </c>
      <c r="G67" s="132">
        <f aca="true" t="shared" si="26" ref="G67:W67">G68</f>
        <v>50</v>
      </c>
      <c r="H67" s="132">
        <f t="shared" si="26"/>
        <v>0</v>
      </c>
      <c r="I67" s="132">
        <f t="shared" si="26"/>
        <v>50</v>
      </c>
      <c r="J67" s="132">
        <f t="shared" si="26"/>
        <v>0</v>
      </c>
      <c r="K67" s="132">
        <f t="shared" si="26"/>
        <v>50</v>
      </c>
      <c r="L67" s="132">
        <f t="shared" si="26"/>
        <v>0</v>
      </c>
      <c r="M67" s="132">
        <f t="shared" si="26"/>
        <v>50</v>
      </c>
      <c r="N67" s="132">
        <f t="shared" si="26"/>
        <v>0</v>
      </c>
      <c r="O67" s="132">
        <f t="shared" si="26"/>
        <v>50</v>
      </c>
      <c r="P67" s="132">
        <f t="shared" si="26"/>
        <v>0</v>
      </c>
      <c r="Q67" s="132">
        <f t="shared" si="26"/>
        <v>50</v>
      </c>
      <c r="R67" s="132">
        <f t="shared" si="26"/>
        <v>0</v>
      </c>
      <c r="S67" s="132">
        <f t="shared" si="26"/>
        <v>50</v>
      </c>
      <c r="T67" s="132">
        <f t="shared" si="26"/>
        <v>-50</v>
      </c>
      <c r="U67" s="132">
        <f t="shared" si="26"/>
        <v>0</v>
      </c>
      <c r="V67" s="132">
        <f t="shared" si="26"/>
        <v>0</v>
      </c>
      <c r="W67" s="132">
        <f t="shared" si="26"/>
        <v>0</v>
      </c>
    </row>
    <row r="68" spans="1:23" ht="26.25" customHeight="1">
      <c r="A68" s="36" t="s">
        <v>328</v>
      </c>
      <c r="B68" s="36" t="s">
        <v>331</v>
      </c>
      <c r="C68" s="36" t="s">
        <v>67</v>
      </c>
      <c r="D68" s="36" t="s">
        <v>203</v>
      </c>
      <c r="E68" s="36" t="s">
        <v>332</v>
      </c>
      <c r="F68" s="53" t="s">
        <v>366</v>
      </c>
      <c r="G68" s="133">
        <v>50</v>
      </c>
      <c r="H68" s="133">
        <v>0</v>
      </c>
      <c r="I68" s="133">
        <f>G68+H68</f>
        <v>50</v>
      </c>
      <c r="J68" s="133"/>
      <c r="K68" s="133">
        <f>I68+J68</f>
        <v>50</v>
      </c>
      <c r="L68" s="133"/>
      <c r="M68" s="133">
        <f>K68+L68</f>
        <v>50</v>
      </c>
      <c r="N68" s="133"/>
      <c r="O68" s="133">
        <f>M68+N68</f>
        <v>50</v>
      </c>
      <c r="P68" s="133"/>
      <c r="Q68" s="133">
        <f>O68+P68</f>
        <v>50</v>
      </c>
      <c r="R68" s="133"/>
      <c r="S68" s="133">
        <f>Q68+R68</f>
        <v>50</v>
      </c>
      <c r="T68" s="133">
        <v>-50</v>
      </c>
      <c r="U68" s="133">
        <f>S68+T68</f>
        <v>0</v>
      </c>
      <c r="V68" s="133"/>
      <c r="W68" s="133">
        <f>U68+V68</f>
        <v>0</v>
      </c>
    </row>
    <row r="69" spans="1:23" s="51" customFormat="1" ht="12.75" hidden="1">
      <c r="A69" s="31" t="s">
        <v>261</v>
      </c>
      <c r="B69" s="31" t="s">
        <v>201</v>
      </c>
      <c r="C69" s="31" t="s">
        <v>67</v>
      </c>
      <c r="D69" s="31" t="s">
        <v>203</v>
      </c>
      <c r="E69" s="31" t="s">
        <v>204</v>
      </c>
      <c r="F69" s="58" t="s">
        <v>262</v>
      </c>
      <c r="G69" s="124">
        <f aca="true" t="shared" si="27" ref="G69:M69">G70+G72</f>
        <v>0</v>
      </c>
      <c r="H69" s="124">
        <f t="shared" si="27"/>
        <v>0</v>
      </c>
      <c r="I69" s="124">
        <f t="shared" si="27"/>
        <v>0</v>
      </c>
      <c r="J69" s="124">
        <f t="shared" si="27"/>
        <v>0</v>
      </c>
      <c r="K69" s="124">
        <f t="shared" si="27"/>
        <v>0</v>
      </c>
      <c r="L69" s="124">
        <f t="shared" si="27"/>
        <v>0</v>
      </c>
      <c r="M69" s="124">
        <f t="shared" si="27"/>
        <v>0</v>
      </c>
      <c r="N69" s="124">
        <f aca="true" t="shared" si="28" ref="N69:S69">N70+N72</f>
        <v>0</v>
      </c>
      <c r="O69" s="124">
        <f t="shared" si="28"/>
        <v>0</v>
      </c>
      <c r="P69" s="124">
        <f t="shared" si="28"/>
        <v>0</v>
      </c>
      <c r="Q69" s="124">
        <f t="shared" si="28"/>
        <v>0</v>
      </c>
      <c r="R69" s="124">
        <f t="shared" si="28"/>
        <v>0</v>
      </c>
      <c r="S69" s="124">
        <f t="shared" si="28"/>
        <v>0</v>
      </c>
      <c r="T69" s="124">
        <f>T70+T72</f>
        <v>0</v>
      </c>
      <c r="U69" s="124">
        <f>U70+U72</f>
        <v>0</v>
      </c>
      <c r="V69" s="124">
        <f>V70+V72</f>
        <v>0</v>
      </c>
      <c r="W69" s="124">
        <f>W70+W72</f>
        <v>0</v>
      </c>
    </row>
    <row r="70" spans="1:23" ht="12.75" hidden="1">
      <c r="A70" s="34" t="s">
        <v>261</v>
      </c>
      <c r="B70" s="34" t="s">
        <v>252</v>
      </c>
      <c r="C70" s="34" t="s">
        <v>67</v>
      </c>
      <c r="D70" s="34" t="s">
        <v>203</v>
      </c>
      <c r="E70" s="34" t="s">
        <v>263</v>
      </c>
      <c r="F70" s="126" t="s">
        <v>264</v>
      </c>
      <c r="G70" s="132">
        <f aca="true" t="shared" si="29" ref="G70:W70">G71</f>
        <v>0</v>
      </c>
      <c r="H70" s="132">
        <f t="shared" si="29"/>
        <v>0</v>
      </c>
      <c r="I70" s="132">
        <f t="shared" si="29"/>
        <v>0</v>
      </c>
      <c r="J70" s="132">
        <f t="shared" si="29"/>
        <v>0</v>
      </c>
      <c r="K70" s="132">
        <f t="shared" si="29"/>
        <v>0</v>
      </c>
      <c r="L70" s="132">
        <f t="shared" si="29"/>
        <v>0</v>
      </c>
      <c r="M70" s="132">
        <f t="shared" si="29"/>
        <v>0</v>
      </c>
      <c r="N70" s="132">
        <f t="shared" si="29"/>
        <v>0</v>
      </c>
      <c r="O70" s="132">
        <f t="shared" si="29"/>
        <v>0</v>
      </c>
      <c r="P70" s="132">
        <f t="shared" si="29"/>
        <v>0</v>
      </c>
      <c r="Q70" s="132">
        <f t="shared" si="29"/>
        <v>0</v>
      </c>
      <c r="R70" s="132">
        <f t="shared" si="29"/>
        <v>0</v>
      </c>
      <c r="S70" s="132">
        <f t="shared" si="29"/>
        <v>0</v>
      </c>
      <c r="T70" s="132">
        <f t="shared" si="29"/>
        <v>0</v>
      </c>
      <c r="U70" s="132">
        <f t="shared" si="29"/>
        <v>0</v>
      </c>
      <c r="V70" s="132">
        <f t="shared" si="29"/>
        <v>0</v>
      </c>
      <c r="W70" s="132">
        <f t="shared" si="29"/>
        <v>0</v>
      </c>
    </row>
    <row r="71" spans="1:23" ht="24" customHeight="1" hidden="1">
      <c r="A71" s="36" t="s">
        <v>261</v>
      </c>
      <c r="B71" s="36" t="s">
        <v>265</v>
      </c>
      <c r="C71" s="36" t="s">
        <v>67</v>
      </c>
      <c r="D71" s="36" t="s">
        <v>203</v>
      </c>
      <c r="E71" s="36" t="s">
        <v>263</v>
      </c>
      <c r="F71" s="53" t="s">
        <v>367</v>
      </c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</row>
    <row r="72" spans="1:23" ht="12.75" customHeight="1" hidden="1">
      <c r="A72" s="36" t="s">
        <v>261</v>
      </c>
      <c r="B72" s="36" t="s">
        <v>266</v>
      </c>
      <c r="C72" s="36" t="s">
        <v>67</v>
      </c>
      <c r="D72" s="36" t="s">
        <v>203</v>
      </c>
      <c r="E72" s="36" t="s">
        <v>263</v>
      </c>
      <c r="F72" s="53" t="s">
        <v>8</v>
      </c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</row>
    <row r="73" spans="1:23" s="51" customFormat="1" ht="14.25" customHeight="1">
      <c r="A73" s="230" t="s">
        <v>267</v>
      </c>
      <c r="B73" s="231"/>
      <c r="C73" s="231"/>
      <c r="D73" s="231"/>
      <c r="E73" s="231"/>
      <c r="F73" s="232"/>
      <c r="G73" s="127">
        <f>G11+G17+G23+G27+G36+G43+G48+G58+G69</f>
        <v>13897.5</v>
      </c>
      <c r="H73" s="127">
        <f>H11+H17+H23+H27+H36+H43+H48+H58+H69</f>
        <v>0</v>
      </c>
      <c r="I73" s="127">
        <f aca="true" t="shared" si="30" ref="I73:O73">I11+I17+I23+I27+I36+I43+I48+I58+I69+I32</f>
        <v>13897.5</v>
      </c>
      <c r="J73" s="127">
        <f t="shared" si="30"/>
        <v>12</v>
      </c>
      <c r="K73" s="127">
        <f t="shared" si="30"/>
        <v>13909.5</v>
      </c>
      <c r="L73" s="127">
        <f t="shared" si="30"/>
        <v>592.1</v>
      </c>
      <c r="M73" s="127">
        <f t="shared" si="30"/>
        <v>14501.599999999999</v>
      </c>
      <c r="N73" s="127">
        <f t="shared" si="30"/>
        <v>0</v>
      </c>
      <c r="O73" s="127">
        <f t="shared" si="30"/>
        <v>14501.599999999999</v>
      </c>
      <c r="P73" s="127">
        <f aca="true" t="shared" si="31" ref="P73:U73">P11+P17+P23+P27+P36+P43+P48+P58+P69+P32</f>
        <v>0</v>
      </c>
      <c r="Q73" s="127">
        <f t="shared" si="31"/>
        <v>14501.599999999999</v>
      </c>
      <c r="R73" s="127">
        <f t="shared" si="31"/>
        <v>0</v>
      </c>
      <c r="S73" s="127">
        <f t="shared" si="31"/>
        <v>14501.599999999999</v>
      </c>
      <c r="T73" s="127">
        <f t="shared" si="31"/>
        <v>1262</v>
      </c>
      <c r="U73" s="127">
        <f t="shared" si="31"/>
        <v>15763.599999999999</v>
      </c>
      <c r="V73" s="127">
        <f>V11+V17+V23+V27+V36+V43+V48+V58+V69+V32</f>
        <v>1073</v>
      </c>
      <c r="W73" s="127">
        <f>W11+W17+W23+W27+W36+W43+W48+W58+W69+W32</f>
        <v>16836.6</v>
      </c>
    </row>
    <row r="74" spans="1:23" s="51" customFormat="1" ht="12.75">
      <c r="A74" s="228" t="s">
        <v>268</v>
      </c>
      <c r="B74" s="228"/>
      <c r="C74" s="228"/>
      <c r="D74" s="228"/>
      <c r="E74" s="228"/>
      <c r="F74" s="228"/>
      <c r="G74" s="128">
        <f aca="true" t="shared" si="32" ref="G74:M74">G75+G80+G93+G100+G110</f>
        <v>2275.8</v>
      </c>
      <c r="H74" s="128">
        <f t="shared" si="32"/>
        <v>-1</v>
      </c>
      <c r="I74" s="128">
        <f t="shared" si="32"/>
        <v>2274.8</v>
      </c>
      <c r="J74" s="204">
        <f t="shared" si="32"/>
        <v>6202.93692</v>
      </c>
      <c r="K74" s="204">
        <f t="shared" si="32"/>
        <v>8477.73692</v>
      </c>
      <c r="L74" s="204">
        <f t="shared" si="32"/>
        <v>2.5</v>
      </c>
      <c r="M74" s="204">
        <f t="shared" si="32"/>
        <v>8480.23692</v>
      </c>
      <c r="N74" s="204">
        <f aca="true" t="shared" si="33" ref="N74:S74">N75+N80+N93+N100+N110</f>
        <v>0</v>
      </c>
      <c r="O74" s="204">
        <f t="shared" si="33"/>
        <v>8480.23692</v>
      </c>
      <c r="P74" s="204">
        <f t="shared" si="33"/>
        <v>-24.4</v>
      </c>
      <c r="Q74" s="204">
        <f t="shared" si="33"/>
        <v>8455.83692</v>
      </c>
      <c r="R74" s="204">
        <f t="shared" si="33"/>
        <v>15</v>
      </c>
      <c r="S74" s="204">
        <f t="shared" si="33"/>
        <v>8470.83692</v>
      </c>
      <c r="T74" s="204">
        <f>T75+T80+T93+T100+T110</f>
        <v>0</v>
      </c>
      <c r="U74" s="204">
        <f>U75+U80+U93+U100+U110</f>
        <v>8470.83692</v>
      </c>
      <c r="V74" s="204">
        <f>V75+V80+V93+V100+V110</f>
        <v>0</v>
      </c>
      <c r="W74" s="204">
        <f>W75+W80+W93+W100+W110</f>
        <v>8470.83692</v>
      </c>
    </row>
    <row r="75" spans="1:23" s="51" customFormat="1" ht="25.5">
      <c r="A75" s="59" t="s">
        <v>269</v>
      </c>
      <c r="B75" s="59" t="s">
        <v>252</v>
      </c>
      <c r="C75" s="59" t="s">
        <v>202</v>
      </c>
      <c r="D75" s="59" t="s">
        <v>203</v>
      </c>
      <c r="E75" s="59" t="s">
        <v>204</v>
      </c>
      <c r="F75" s="60" t="s">
        <v>270</v>
      </c>
      <c r="G75" s="128">
        <f aca="true" t="shared" si="34" ref="G75:M75">G76+G77</f>
        <v>1959</v>
      </c>
      <c r="H75" s="128">
        <f t="shared" si="34"/>
        <v>-1</v>
      </c>
      <c r="I75" s="128">
        <f t="shared" si="34"/>
        <v>1958</v>
      </c>
      <c r="J75" s="128">
        <f t="shared" si="34"/>
        <v>0</v>
      </c>
      <c r="K75" s="128">
        <f t="shared" si="34"/>
        <v>1958</v>
      </c>
      <c r="L75" s="128">
        <f t="shared" si="34"/>
        <v>0</v>
      </c>
      <c r="M75" s="128">
        <f t="shared" si="34"/>
        <v>1958</v>
      </c>
      <c r="N75" s="128">
        <f aca="true" t="shared" si="35" ref="N75:S75">N76+N77</f>
        <v>0</v>
      </c>
      <c r="O75" s="128">
        <f t="shared" si="35"/>
        <v>1958</v>
      </c>
      <c r="P75" s="128">
        <f t="shared" si="35"/>
        <v>0</v>
      </c>
      <c r="Q75" s="128">
        <f t="shared" si="35"/>
        <v>1958</v>
      </c>
      <c r="R75" s="128">
        <f t="shared" si="35"/>
        <v>0</v>
      </c>
      <c r="S75" s="128">
        <f t="shared" si="35"/>
        <v>1958</v>
      </c>
      <c r="T75" s="128">
        <f>T76+T77</f>
        <v>0</v>
      </c>
      <c r="U75" s="128">
        <f>U76+U77</f>
        <v>1958</v>
      </c>
      <c r="V75" s="128">
        <f>V76+V77</f>
        <v>0</v>
      </c>
      <c r="W75" s="128">
        <f>W76+W77</f>
        <v>1958</v>
      </c>
    </row>
    <row r="76" spans="1:23" ht="25.5">
      <c r="A76" s="36" t="s">
        <v>269</v>
      </c>
      <c r="B76" s="36" t="s">
        <v>271</v>
      </c>
      <c r="C76" s="36" t="s">
        <v>67</v>
      </c>
      <c r="D76" s="36" t="s">
        <v>203</v>
      </c>
      <c r="E76" s="36" t="s">
        <v>272</v>
      </c>
      <c r="F76" s="164" t="s">
        <v>368</v>
      </c>
      <c r="G76" s="135">
        <v>946</v>
      </c>
      <c r="H76" s="135">
        <v>1012</v>
      </c>
      <c r="I76" s="135">
        <f>G76+H76</f>
        <v>1958</v>
      </c>
      <c r="J76" s="135"/>
      <c r="K76" s="135">
        <f>I76+J76</f>
        <v>1958</v>
      </c>
      <c r="L76" s="135"/>
      <c r="M76" s="135">
        <f>K76+L76</f>
        <v>1958</v>
      </c>
      <c r="N76" s="135"/>
      <c r="O76" s="135">
        <f>M76+N76</f>
        <v>1958</v>
      </c>
      <c r="P76" s="135"/>
      <c r="Q76" s="135">
        <f>O76+P76</f>
        <v>1958</v>
      </c>
      <c r="R76" s="135"/>
      <c r="S76" s="135">
        <f>Q76+R76</f>
        <v>1958</v>
      </c>
      <c r="T76" s="135"/>
      <c r="U76" s="135">
        <f>S76+T76</f>
        <v>1958</v>
      </c>
      <c r="V76" s="135"/>
      <c r="W76" s="135">
        <f>U76+V76</f>
        <v>1958</v>
      </c>
    </row>
    <row r="77" spans="1:23" ht="25.5" hidden="1">
      <c r="A77" s="36" t="s">
        <v>269</v>
      </c>
      <c r="B77" s="36" t="s">
        <v>273</v>
      </c>
      <c r="C77" s="36" t="s">
        <v>67</v>
      </c>
      <c r="D77" s="36" t="s">
        <v>203</v>
      </c>
      <c r="E77" s="36" t="s">
        <v>272</v>
      </c>
      <c r="F77" s="164" t="s">
        <v>369</v>
      </c>
      <c r="G77" s="135">
        <v>1013</v>
      </c>
      <c r="H77" s="135">
        <v>-1013</v>
      </c>
      <c r="I77" s="135">
        <f>G77+H77</f>
        <v>0</v>
      </c>
      <c r="J77" s="135"/>
      <c r="K77" s="135">
        <f>I77+J77</f>
        <v>0</v>
      </c>
      <c r="L77" s="135">
        <f>J77+K77</f>
        <v>0</v>
      </c>
      <c r="M77" s="135">
        <f>K77+L77</f>
        <v>0</v>
      </c>
      <c r="N77" s="135">
        <f>L77+M77</f>
        <v>0</v>
      </c>
      <c r="O77" s="135">
        <f>M77+N77</f>
        <v>0</v>
      </c>
      <c r="P77" s="135">
        <f>N77+O77</f>
        <v>0</v>
      </c>
      <c r="Q77" s="135">
        <f>O77+P77</f>
        <v>0</v>
      </c>
      <c r="R77" s="135">
        <f>P77+Q77</f>
        <v>0</v>
      </c>
      <c r="S77" s="135">
        <f>Q77+R77</f>
        <v>0</v>
      </c>
      <c r="T77" s="135">
        <f>R77+S77</f>
        <v>0</v>
      </c>
      <c r="U77" s="135">
        <f>S77+T77</f>
        <v>0</v>
      </c>
      <c r="V77" s="135">
        <f>T77+U77</f>
        <v>0</v>
      </c>
      <c r="W77" s="135">
        <f>U77+V77</f>
        <v>0</v>
      </c>
    </row>
    <row r="78" spans="1:23" ht="38.25" hidden="1">
      <c r="A78" s="36" t="s">
        <v>269</v>
      </c>
      <c r="B78" s="36" t="s">
        <v>9</v>
      </c>
      <c r="C78" s="36" t="s">
        <v>67</v>
      </c>
      <c r="D78" s="36" t="s">
        <v>203</v>
      </c>
      <c r="E78" s="36" t="s">
        <v>272</v>
      </c>
      <c r="F78" s="164" t="s">
        <v>370</v>
      </c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</row>
    <row r="79" spans="1:23" ht="12.75" hidden="1">
      <c r="A79" s="36" t="s">
        <v>269</v>
      </c>
      <c r="B79" s="36" t="s">
        <v>10</v>
      </c>
      <c r="C79" s="36" t="s">
        <v>67</v>
      </c>
      <c r="D79" s="36" t="s">
        <v>203</v>
      </c>
      <c r="E79" s="36" t="s">
        <v>272</v>
      </c>
      <c r="F79" s="164" t="s">
        <v>371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</row>
    <row r="80" spans="1:23" s="51" customFormat="1" ht="25.5" hidden="1">
      <c r="A80" s="31" t="s">
        <v>269</v>
      </c>
      <c r="B80" s="31" t="s">
        <v>206</v>
      </c>
      <c r="C80" s="31" t="s">
        <v>67</v>
      </c>
      <c r="D80" s="31" t="s">
        <v>317</v>
      </c>
      <c r="E80" s="31" t="s">
        <v>272</v>
      </c>
      <c r="F80" s="62" t="s">
        <v>13</v>
      </c>
      <c r="G80" s="128">
        <f aca="true" t="shared" si="36" ref="G80:M80">G89+G81+G84</f>
        <v>0</v>
      </c>
      <c r="H80" s="128">
        <f t="shared" si="36"/>
        <v>0</v>
      </c>
      <c r="I80" s="128">
        <f t="shared" si="36"/>
        <v>0</v>
      </c>
      <c r="J80" s="128">
        <f t="shared" si="36"/>
        <v>0</v>
      </c>
      <c r="K80" s="128">
        <f t="shared" si="36"/>
        <v>0</v>
      </c>
      <c r="L80" s="128">
        <f t="shared" si="36"/>
        <v>0</v>
      </c>
      <c r="M80" s="128">
        <f t="shared" si="36"/>
        <v>0</v>
      </c>
      <c r="N80" s="128">
        <f aca="true" t="shared" si="37" ref="N80:S80">N89+N81+N84</f>
        <v>0</v>
      </c>
      <c r="O80" s="128">
        <f t="shared" si="37"/>
        <v>0</v>
      </c>
      <c r="P80" s="128">
        <f t="shared" si="37"/>
        <v>0</v>
      </c>
      <c r="Q80" s="128">
        <f t="shared" si="37"/>
        <v>0</v>
      </c>
      <c r="R80" s="128">
        <f t="shared" si="37"/>
        <v>0</v>
      </c>
      <c r="S80" s="128">
        <f t="shared" si="37"/>
        <v>0</v>
      </c>
      <c r="T80" s="128">
        <f>T89+T81+T84</f>
        <v>0</v>
      </c>
      <c r="U80" s="128">
        <f>U89+U81+U84</f>
        <v>0</v>
      </c>
      <c r="V80" s="128">
        <f>V89+V81+V84</f>
        <v>0</v>
      </c>
      <c r="W80" s="128">
        <f>W89+W81+W84</f>
        <v>0</v>
      </c>
    </row>
    <row r="81" spans="1:23" s="51" customFormat="1" ht="52.5" customHeight="1" hidden="1">
      <c r="A81" s="34" t="s">
        <v>269</v>
      </c>
      <c r="B81" s="34" t="s">
        <v>274</v>
      </c>
      <c r="C81" s="34" t="s">
        <v>67</v>
      </c>
      <c r="D81" s="34" t="s">
        <v>203</v>
      </c>
      <c r="E81" s="34" t="s">
        <v>272</v>
      </c>
      <c r="F81" s="129" t="s">
        <v>11</v>
      </c>
      <c r="G81" s="136">
        <f aca="true" t="shared" si="38" ref="G81:W81">G82</f>
        <v>0</v>
      </c>
      <c r="H81" s="136">
        <f t="shared" si="38"/>
        <v>0</v>
      </c>
      <c r="I81" s="136">
        <f t="shared" si="38"/>
        <v>0</v>
      </c>
      <c r="J81" s="136">
        <f t="shared" si="38"/>
        <v>0</v>
      </c>
      <c r="K81" s="136">
        <f t="shared" si="38"/>
        <v>0</v>
      </c>
      <c r="L81" s="136">
        <f t="shared" si="38"/>
        <v>0</v>
      </c>
      <c r="M81" s="136">
        <f t="shared" si="38"/>
        <v>0</v>
      </c>
      <c r="N81" s="136">
        <f t="shared" si="38"/>
        <v>0</v>
      </c>
      <c r="O81" s="136">
        <f t="shared" si="38"/>
        <v>0</v>
      </c>
      <c r="P81" s="136">
        <f t="shared" si="38"/>
        <v>0</v>
      </c>
      <c r="Q81" s="136">
        <f t="shared" si="38"/>
        <v>0</v>
      </c>
      <c r="R81" s="136">
        <f t="shared" si="38"/>
        <v>0</v>
      </c>
      <c r="S81" s="136">
        <f t="shared" si="38"/>
        <v>0</v>
      </c>
      <c r="T81" s="136">
        <f t="shared" si="38"/>
        <v>0</v>
      </c>
      <c r="U81" s="136">
        <f t="shared" si="38"/>
        <v>0</v>
      </c>
      <c r="V81" s="136">
        <f t="shared" si="38"/>
        <v>0</v>
      </c>
      <c r="W81" s="136">
        <f t="shared" si="38"/>
        <v>0</v>
      </c>
    </row>
    <row r="82" spans="1:23" s="51" customFormat="1" ht="57" customHeight="1" hidden="1">
      <c r="A82" s="36" t="s">
        <v>269</v>
      </c>
      <c r="B82" s="36" t="s">
        <v>274</v>
      </c>
      <c r="C82" s="36" t="s">
        <v>67</v>
      </c>
      <c r="D82" s="36" t="s">
        <v>203</v>
      </c>
      <c r="E82" s="36" t="s">
        <v>272</v>
      </c>
      <c r="F82" s="164" t="s">
        <v>372</v>
      </c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</row>
    <row r="83" spans="1:23" s="51" customFormat="1" ht="30" customHeight="1" hidden="1">
      <c r="A83" s="36" t="s">
        <v>269</v>
      </c>
      <c r="B83" s="36" t="s">
        <v>12</v>
      </c>
      <c r="C83" s="36" t="s">
        <v>67</v>
      </c>
      <c r="D83" s="36" t="s">
        <v>203</v>
      </c>
      <c r="E83" s="36" t="s">
        <v>272</v>
      </c>
      <c r="F83" s="164" t="s">
        <v>373</v>
      </c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</row>
    <row r="84" spans="1:23" s="51" customFormat="1" ht="25.5" customHeight="1" hidden="1">
      <c r="A84" s="34" t="s">
        <v>269</v>
      </c>
      <c r="B84" s="34" t="s">
        <v>275</v>
      </c>
      <c r="C84" s="34" t="s">
        <v>67</v>
      </c>
      <c r="D84" s="34" t="s">
        <v>203</v>
      </c>
      <c r="E84" s="34" t="s">
        <v>272</v>
      </c>
      <c r="F84" s="129" t="s">
        <v>374</v>
      </c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</row>
    <row r="85" spans="1:23" s="51" customFormat="1" ht="26.25" customHeight="1" hidden="1">
      <c r="A85" s="36" t="s">
        <v>269</v>
      </c>
      <c r="B85" s="36" t="s">
        <v>275</v>
      </c>
      <c r="C85" s="36" t="s">
        <v>67</v>
      </c>
      <c r="D85" s="36" t="s">
        <v>203</v>
      </c>
      <c r="E85" s="36" t="s">
        <v>272</v>
      </c>
      <c r="F85" s="39" t="s">
        <v>374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</row>
    <row r="86" spans="1:23" s="51" customFormat="1" ht="28.5" customHeight="1" hidden="1">
      <c r="A86" s="36" t="s">
        <v>269</v>
      </c>
      <c r="B86" s="36" t="s">
        <v>14</v>
      </c>
      <c r="C86" s="36" t="s">
        <v>67</v>
      </c>
      <c r="D86" s="36" t="s">
        <v>203</v>
      </c>
      <c r="E86" s="36" t="s">
        <v>272</v>
      </c>
      <c r="F86" s="164" t="s">
        <v>375</v>
      </c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</row>
    <row r="87" spans="1:23" s="51" customFormat="1" ht="38.25" hidden="1">
      <c r="A87" s="36" t="s">
        <v>269</v>
      </c>
      <c r="B87" s="36" t="s">
        <v>15</v>
      </c>
      <c r="C87" s="36" t="s">
        <v>67</v>
      </c>
      <c r="D87" s="36" t="s">
        <v>203</v>
      </c>
      <c r="E87" s="36" t="s">
        <v>272</v>
      </c>
      <c r="F87" s="164" t="s">
        <v>376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</row>
    <row r="88" spans="1:23" s="51" customFormat="1" ht="69.75" customHeight="1" hidden="1">
      <c r="A88" s="36" t="s">
        <v>269</v>
      </c>
      <c r="B88" s="36" t="s">
        <v>16</v>
      </c>
      <c r="C88" s="36" t="s">
        <v>67</v>
      </c>
      <c r="D88" s="36" t="s">
        <v>203</v>
      </c>
      <c r="E88" s="36" t="s">
        <v>272</v>
      </c>
      <c r="F88" s="164" t="s">
        <v>377</v>
      </c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</row>
    <row r="89" spans="1:23" s="51" customFormat="1" ht="12.75" hidden="1">
      <c r="A89" s="36" t="s">
        <v>269</v>
      </c>
      <c r="B89" s="36" t="s">
        <v>276</v>
      </c>
      <c r="C89" s="36" t="s">
        <v>67</v>
      </c>
      <c r="D89" s="36" t="s">
        <v>203</v>
      </c>
      <c r="E89" s="36" t="s">
        <v>272</v>
      </c>
      <c r="F89" s="164" t="s">
        <v>378</v>
      </c>
      <c r="G89" s="135">
        <f aca="true" t="shared" si="39" ref="G89:W89">G90</f>
        <v>0</v>
      </c>
      <c r="H89" s="135">
        <f t="shared" si="39"/>
        <v>0</v>
      </c>
      <c r="I89" s="135">
        <f t="shared" si="39"/>
        <v>0</v>
      </c>
      <c r="J89" s="135">
        <f t="shared" si="39"/>
        <v>0</v>
      </c>
      <c r="K89" s="135">
        <f t="shared" si="39"/>
        <v>0</v>
      </c>
      <c r="L89" s="135">
        <f t="shared" si="39"/>
        <v>0</v>
      </c>
      <c r="M89" s="135">
        <f t="shared" si="39"/>
        <v>0</v>
      </c>
      <c r="N89" s="135">
        <f t="shared" si="39"/>
        <v>0</v>
      </c>
      <c r="O89" s="135">
        <f t="shared" si="39"/>
        <v>0</v>
      </c>
      <c r="P89" s="135">
        <f t="shared" si="39"/>
        <v>0</v>
      </c>
      <c r="Q89" s="135">
        <f t="shared" si="39"/>
        <v>0</v>
      </c>
      <c r="R89" s="135">
        <f t="shared" si="39"/>
        <v>0</v>
      </c>
      <c r="S89" s="135">
        <f t="shared" si="39"/>
        <v>0</v>
      </c>
      <c r="T89" s="135">
        <f t="shared" si="39"/>
        <v>0</v>
      </c>
      <c r="U89" s="135">
        <f t="shared" si="39"/>
        <v>0</v>
      </c>
      <c r="V89" s="135">
        <f t="shared" si="39"/>
        <v>0</v>
      </c>
      <c r="W89" s="135">
        <f t="shared" si="39"/>
        <v>0</v>
      </c>
    </row>
    <row r="90" spans="1:23" s="51" customFormat="1" ht="12.75" hidden="1">
      <c r="A90" s="36" t="s">
        <v>269</v>
      </c>
      <c r="B90" s="36" t="s">
        <v>276</v>
      </c>
      <c r="C90" s="36" t="s">
        <v>67</v>
      </c>
      <c r="D90" s="36" t="s">
        <v>203</v>
      </c>
      <c r="E90" s="36" t="s">
        <v>272</v>
      </c>
      <c r="F90" s="164" t="s">
        <v>378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</row>
    <row r="91" spans="1:23" s="51" customFormat="1" ht="78" customHeight="1" hidden="1">
      <c r="A91" s="36" t="s">
        <v>269</v>
      </c>
      <c r="B91" s="36" t="s">
        <v>276</v>
      </c>
      <c r="C91" s="36" t="s">
        <v>157</v>
      </c>
      <c r="D91" s="36" t="s">
        <v>203</v>
      </c>
      <c r="E91" s="36" t="s">
        <v>272</v>
      </c>
      <c r="F91" s="61" t="s">
        <v>335</v>
      </c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</row>
    <row r="92" spans="1:23" s="51" customFormat="1" ht="39" customHeight="1" hidden="1">
      <c r="A92" s="45" t="s">
        <v>269</v>
      </c>
      <c r="B92" s="45" t="s">
        <v>276</v>
      </c>
      <c r="C92" s="45" t="s">
        <v>157</v>
      </c>
      <c r="D92" s="45" t="s">
        <v>203</v>
      </c>
      <c r="E92" s="45" t="s">
        <v>272</v>
      </c>
      <c r="F92" s="130" t="s">
        <v>333</v>
      </c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</row>
    <row r="93" spans="1:23" s="51" customFormat="1" ht="25.5">
      <c r="A93" s="31" t="s">
        <v>269</v>
      </c>
      <c r="B93" s="31" t="s">
        <v>217</v>
      </c>
      <c r="C93" s="31" t="s">
        <v>202</v>
      </c>
      <c r="D93" s="31" t="s">
        <v>203</v>
      </c>
      <c r="E93" s="31" t="s">
        <v>272</v>
      </c>
      <c r="F93" s="62" t="s">
        <v>277</v>
      </c>
      <c r="G93" s="128">
        <f aca="true" t="shared" si="40" ref="G93:M93">G94+G95+G96</f>
        <v>316.8</v>
      </c>
      <c r="H93" s="128">
        <f t="shared" si="40"/>
        <v>0</v>
      </c>
      <c r="I93" s="128">
        <f t="shared" si="40"/>
        <v>316.8</v>
      </c>
      <c r="J93" s="128">
        <f t="shared" si="40"/>
        <v>0</v>
      </c>
      <c r="K93" s="128">
        <f t="shared" si="40"/>
        <v>316.8</v>
      </c>
      <c r="L93" s="128">
        <f t="shared" si="40"/>
        <v>2.5</v>
      </c>
      <c r="M93" s="128">
        <f t="shared" si="40"/>
        <v>319.3</v>
      </c>
      <c r="N93" s="128">
        <f aca="true" t="shared" si="41" ref="N93:S93">N94+N95+N96</f>
        <v>0</v>
      </c>
      <c r="O93" s="128">
        <f t="shared" si="41"/>
        <v>319.3</v>
      </c>
      <c r="P93" s="128">
        <f t="shared" si="41"/>
        <v>-24.4</v>
      </c>
      <c r="Q93" s="128">
        <f t="shared" si="41"/>
        <v>294.9</v>
      </c>
      <c r="R93" s="128">
        <f t="shared" si="41"/>
        <v>0</v>
      </c>
      <c r="S93" s="128">
        <f t="shared" si="41"/>
        <v>294.9</v>
      </c>
      <c r="T93" s="128">
        <f>T94+T95+T96</f>
        <v>0</v>
      </c>
      <c r="U93" s="128">
        <f>U94+U95+U96</f>
        <v>294.9</v>
      </c>
      <c r="V93" s="128">
        <f>V94+V95+V96</f>
        <v>0</v>
      </c>
      <c r="W93" s="128">
        <f>W94+W95+W96</f>
        <v>294.9</v>
      </c>
    </row>
    <row r="94" spans="1:23" s="33" customFormat="1" ht="26.25" customHeight="1">
      <c r="A94" s="34" t="s">
        <v>269</v>
      </c>
      <c r="B94" s="34" t="s">
        <v>278</v>
      </c>
      <c r="C94" s="34" t="s">
        <v>67</v>
      </c>
      <c r="D94" s="34" t="s">
        <v>203</v>
      </c>
      <c r="E94" s="34" t="s">
        <v>272</v>
      </c>
      <c r="F94" s="164" t="s">
        <v>379</v>
      </c>
      <c r="G94" s="132">
        <v>70</v>
      </c>
      <c r="H94" s="132">
        <v>0</v>
      </c>
      <c r="I94" s="132">
        <f>G94+H94</f>
        <v>70</v>
      </c>
      <c r="J94" s="132"/>
      <c r="K94" s="132">
        <f>I94+J94</f>
        <v>70</v>
      </c>
      <c r="L94" s="132"/>
      <c r="M94" s="132">
        <f>K94+L94</f>
        <v>70</v>
      </c>
      <c r="N94" s="132"/>
      <c r="O94" s="132">
        <f>M94+N94</f>
        <v>70</v>
      </c>
      <c r="P94" s="132"/>
      <c r="Q94" s="132">
        <f>O94+P94</f>
        <v>70</v>
      </c>
      <c r="R94" s="132"/>
      <c r="S94" s="132">
        <f>Q94+R94</f>
        <v>70</v>
      </c>
      <c r="T94" s="132"/>
      <c r="U94" s="132">
        <f>S94+T94</f>
        <v>70</v>
      </c>
      <c r="V94" s="132"/>
      <c r="W94" s="132">
        <f>U94+V94</f>
        <v>70</v>
      </c>
    </row>
    <row r="95" spans="1:23" s="33" customFormat="1" ht="27" customHeight="1">
      <c r="A95" s="34" t="s">
        <v>269</v>
      </c>
      <c r="B95" s="34" t="s">
        <v>279</v>
      </c>
      <c r="C95" s="34" t="s">
        <v>67</v>
      </c>
      <c r="D95" s="34" t="s">
        <v>203</v>
      </c>
      <c r="E95" s="34" t="s">
        <v>272</v>
      </c>
      <c r="F95" s="164" t="s">
        <v>380</v>
      </c>
      <c r="G95" s="132">
        <v>243.6</v>
      </c>
      <c r="H95" s="132">
        <v>0</v>
      </c>
      <c r="I95" s="132">
        <f>G95+H95</f>
        <v>243.6</v>
      </c>
      <c r="J95" s="132"/>
      <c r="K95" s="132">
        <f>I95+J95</f>
        <v>243.6</v>
      </c>
      <c r="L95" s="132"/>
      <c r="M95" s="132">
        <f>K95+L95</f>
        <v>243.6</v>
      </c>
      <c r="N95" s="132"/>
      <c r="O95" s="132">
        <f>M95+N95</f>
        <v>243.6</v>
      </c>
      <c r="P95" s="132">
        <v>-24.4</v>
      </c>
      <c r="Q95" s="132">
        <f>O95+P95</f>
        <v>219.2</v>
      </c>
      <c r="R95" s="132"/>
      <c r="S95" s="132">
        <f>Q95+R95</f>
        <v>219.2</v>
      </c>
      <c r="T95" s="132"/>
      <c r="U95" s="132">
        <f>S95+T95</f>
        <v>219.2</v>
      </c>
      <c r="V95" s="132"/>
      <c r="W95" s="132">
        <f>U95+V95</f>
        <v>219.2</v>
      </c>
    </row>
    <row r="96" spans="1:23" s="33" customFormat="1" ht="28.5" customHeight="1">
      <c r="A96" s="34" t="s">
        <v>269</v>
      </c>
      <c r="B96" s="34" t="s">
        <v>280</v>
      </c>
      <c r="C96" s="34" t="s">
        <v>67</v>
      </c>
      <c r="D96" s="34" t="s">
        <v>203</v>
      </c>
      <c r="E96" s="34" t="s">
        <v>272</v>
      </c>
      <c r="F96" s="164" t="s">
        <v>427</v>
      </c>
      <c r="G96" s="137">
        <f>G97+G98</f>
        <v>3.2</v>
      </c>
      <c r="H96" s="137">
        <v>0</v>
      </c>
      <c r="I96" s="132">
        <f>G96+H96</f>
        <v>3.2</v>
      </c>
      <c r="J96" s="132"/>
      <c r="K96" s="132">
        <f>I96+J96</f>
        <v>3.2</v>
      </c>
      <c r="L96" s="132">
        <v>2.5</v>
      </c>
      <c r="M96" s="132">
        <f>K96+L96</f>
        <v>5.7</v>
      </c>
      <c r="N96" s="132"/>
      <c r="O96" s="132">
        <f>M96+N96</f>
        <v>5.7</v>
      </c>
      <c r="P96" s="132"/>
      <c r="Q96" s="132">
        <f>O96+P96</f>
        <v>5.7</v>
      </c>
      <c r="R96" s="132"/>
      <c r="S96" s="132">
        <f>Q96+R96</f>
        <v>5.7</v>
      </c>
      <c r="T96" s="132"/>
      <c r="U96" s="132">
        <f>U97+U98</f>
        <v>5.7</v>
      </c>
      <c r="V96" s="132"/>
      <c r="W96" s="132">
        <f>W97+W98</f>
        <v>5.7</v>
      </c>
    </row>
    <row r="97" spans="1:23" ht="42" customHeight="1">
      <c r="A97" s="36" t="s">
        <v>269</v>
      </c>
      <c r="B97" s="36" t="s">
        <v>280</v>
      </c>
      <c r="C97" s="36" t="s">
        <v>67</v>
      </c>
      <c r="D97" s="36" t="s">
        <v>203</v>
      </c>
      <c r="E97" s="36" t="s">
        <v>272</v>
      </c>
      <c r="F97" s="63" t="s">
        <v>284</v>
      </c>
      <c r="G97" s="133">
        <v>1</v>
      </c>
      <c r="H97" s="133">
        <v>1</v>
      </c>
      <c r="I97" s="133">
        <v>1</v>
      </c>
      <c r="J97" s="133"/>
      <c r="K97" s="133">
        <f>I97+J97</f>
        <v>1</v>
      </c>
      <c r="L97" s="133">
        <f>J97+K97</f>
        <v>1</v>
      </c>
      <c r="M97" s="133">
        <f>K97+L97</f>
        <v>2</v>
      </c>
      <c r="N97" s="133">
        <f>L97+M97</f>
        <v>3</v>
      </c>
      <c r="O97" s="133">
        <f>M97+N97</f>
        <v>5</v>
      </c>
      <c r="P97" s="133">
        <f>N97+O97</f>
        <v>8</v>
      </c>
      <c r="Q97" s="133">
        <f>O97+P97</f>
        <v>13</v>
      </c>
      <c r="R97" s="133">
        <f>P97+Q97</f>
        <v>21</v>
      </c>
      <c r="S97" s="133">
        <f>Q97+R97</f>
        <v>34</v>
      </c>
      <c r="T97" s="133"/>
      <c r="U97" s="133">
        <v>1</v>
      </c>
      <c r="V97" s="133"/>
      <c r="W97" s="133">
        <v>1</v>
      </c>
    </row>
    <row r="98" spans="1:23" ht="57" customHeight="1">
      <c r="A98" s="36" t="s">
        <v>269</v>
      </c>
      <c r="B98" s="36" t="s">
        <v>280</v>
      </c>
      <c r="C98" s="36" t="s">
        <v>67</v>
      </c>
      <c r="D98" s="36" t="s">
        <v>203</v>
      </c>
      <c r="E98" s="36" t="s">
        <v>272</v>
      </c>
      <c r="F98" s="63" t="s">
        <v>285</v>
      </c>
      <c r="G98" s="133">
        <v>2.2</v>
      </c>
      <c r="H98" s="133">
        <v>2.2</v>
      </c>
      <c r="I98" s="133">
        <v>2.2</v>
      </c>
      <c r="J98" s="133"/>
      <c r="K98" s="133">
        <f>I98+J98</f>
        <v>2.2</v>
      </c>
      <c r="L98" s="133">
        <f>J98+K98</f>
        <v>2.2</v>
      </c>
      <c r="M98" s="133">
        <f>K98+L98</f>
        <v>4.4</v>
      </c>
      <c r="N98" s="133">
        <f>L98+M98</f>
        <v>6.6000000000000005</v>
      </c>
      <c r="O98" s="133">
        <f>M98+N98</f>
        <v>11</v>
      </c>
      <c r="P98" s="133">
        <f>N98+O98</f>
        <v>17.6</v>
      </c>
      <c r="Q98" s="133">
        <f>O98+P98</f>
        <v>28.6</v>
      </c>
      <c r="R98" s="133">
        <f>P98+Q98</f>
        <v>46.2</v>
      </c>
      <c r="S98" s="133">
        <f>Q98+R98</f>
        <v>74.80000000000001</v>
      </c>
      <c r="T98" s="133"/>
      <c r="U98" s="133">
        <v>4.7</v>
      </c>
      <c r="V98" s="133"/>
      <c r="W98" s="133">
        <v>4.7</v>
      </c>
    </row>
    <row r="99" spans="1:23" ht="15" customHeight="1">
      <c r="A99" s="36" t="s">
        <v>269</v>
      </c>
      <c r="B99" s="36" t="s">
        <v>17</v>
      </c>
      <c r="C99" s="36" t="s">
        <v>67</v>
      </c>
      <c r="D99" s="36" t="s">
        <v>203</v>
      </c>
      <c r="E99" s="36" t="s">
        <v>272</v>
      </c>
      <c r="F99" s="164" t="s">
        <v>381</v>
      </c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</row>
    <row r="100" spans="1:23" ht="12.75" customHeight="1">
      <c r="A100" s="31" t="s">
        <v>269</v>
      </c>
      <c r="B100" s="31" t="s">
        <v>231</v>
      </c>
      <c r="C100" s="31" t="s">
        <v>202</v>
      </c>
      <c r="D100" s="31" t="s">
        <v>203</v>
      </c>
      <c r="E100" s="31" t="s">
        <v>204</v>
      </c>
      <c r="F100" s="64" t="s">
        <v>314</v>
      </c>
      <c r="G100" s="124">
        <f aca="true" t="shared" si="42" ref="G100:M100">G102+G107</f>
        <v>0</v>
      </c>
      <c r="H100" s="124">
        <f t="shared" si="42"/>
        <v>0</v>
      </c>
      <c r="I100" s="124">
        <f t="shared" si="42"/>
        <v>0</v>
      </c>
      <c r="J100" s="201">
        <f t="shared" si="42"/>
        <v>6202.93692</v>
      </c>
      <c r="K100" s="201">
        <f t="shared" si="42"/>
        <v>6202.93692</v>
      </c>
      <c r="L100" s="201">
        <f t="shared" si="42"/>
        <v>0</v>
      </c>
      <c r="M100" s="201">
        <f t="shared" si="42"/>
        <v>6202.93692</v>
      </c>
      <c r="N100" s="201">
        <f>N102+N107</f>
        <v>0</v>
      </c>
      <c r="O100" s="201">
        <f>O102+O107</f>
        <v>6202.93692</v>
      </c>
      <c r="P100" s="201">
        <f>P102+P107</f>
        <v>0</v>
      </c>
      <c r="Q100" s="201">
        <f>Q102+Q107</f>
        <v>6202.93692</v>
      </c>
      <c r="R100" s="201">
        <f>R102+R107+R108</f>
        <v>15</v>
      </c>
      <c r="S100" s="201">
        <f>S106</f>
        <v>6217.93692</v>
      </c>
      <c r="T100" s="201">
        <f>T102+T107+T108</f>
        <v>0</v>
      </c>
      <c r="U100" s="201">
        <f>U106</f>
        <v>6217.93692</v>
      </c>
      <c r="V100" s="201">
        <f>V102+V107+V108</f>
        <v>0</v>
      </c>
      <c r="W100" s="201">
        <f>W106</f>
        <v>6217.93692</v>
      </c>
    </row>
    <row r="101" spans="1:23" ht="54.75" customHeight="1" hidden="1">
      <c r="A101" s="36" t="s">
        <v>269</v>
      </c>
      <c r="B101" s="36" t="s">
        <v>18</v>
      </c>
      <c r="C101" s="36" t="s">
        <v>67</v>
      </c>
      <c r="D101" s="36" t="s">
        <v>203</v>
      </c>
      <c r="E101" s="36" t="s">
        <v>272</v>
      </c>
      <c r="F101" s="164" t="s">
        <v>382</v>
      </c>
      <c r="G101" s="133"/>
      <c r="H101" s="133"/>
      <c r="I101" s="133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1:23" s="51" customFormat="1" ht="38.25" hidden="1">
      <c r="A102" s="36" t="s">
        <v>269</v>
      </c>
      <c r="B102" s="36" t="s">
        <v>286</v>
      </c>
      <c r="C102" s="36" t="s">
        <v>67</v>
      </c>
      <c r="D102" s="36" t="s">
        <v>203</v>
      </c>
      <c r="E102" s="36" t="s">
        <v>272</v>
      </c>
      <c r="F102" s="164" t="s">
        <v>383</v>
      </c>
      <c r="G102" s="133"/>
      <c r="H102" s="133"/>
      <c r="I102" s="133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1:23" s="51" customFormat="1" ht="63.75" hidden="1">
      <c r="A103" s="36" t="s">
        <v>269</v>
      </c>
      <c r="B103" s="36" t="s">
        <v>19</v>
      </c>
      <c r="C103" s="36" t="s">
        <v>67</v>
      </c>
      <c r="D103" s="36" t="s">
        <v>203</v>
      </c>
      <c r="E103" s="36" t="s">
        <v>272</v>
      </c>
      <c r="F103" s="164" t="s">
        <v>384</v>
      </c>
      <c r="G103" s="133"/>
      <c r="H103" s="133"/>
      <c r="I103" s="133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1:23" s="51" customFormat="1" ht="51" hidden="1">
      <c r="A104" s="36" t="s">
        <v>269</v>
      </c>
      <c r="B104" s="36" t="s">
        <v>20</v>
      </c>
      <c r="C104" s="36" t="s">
        <v>67</v>
      </c>
      <c r="D104" s="36" t="s">
        <v>203</v>
      </c>
      <c r="E104" s="36" t="s">
        <v>272</v>
      </c>
      <c r="F104" s="164" t="s">
        <v>385</v>
      </c>
      <c r="G104" s="133"/>
      <c r="H104" s="133"/>
      <c r="I104" s="133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1:23" s="51" customFormat="1" ht="51" hidden="1">
      <c r="A105" s="36" t="s">
        <v>269</v>
      </c>
      <c r="B105" s="36" t="s">
        <v>242</v>
      </c>
      <c r="C105" s="36" t="s">
        <v>67</v>
      </c>
      <c r="D105" s="36" t="s">
        <v>203</v>
      </c>
      <c r="E105" s="36" t="s">
        <v>272</v>
      </c>
      <c r="F105" s="164" t="s">
        <v>386</v>
      </c>
      <c r="G105" s="133"/>
      <c r="H105" s="133"/>
      <c r="I105" s="133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1:23" s="51" customFormat="1" ht="12.75">
      <c r="A106" s="36" t="s">
        <v>269</v>
      </c>
      <c r="B106" s="36" t="s">
        <v>337</v>
      </c>
      <c r="C106" s="36" t="s">
        <v>202</v>
      </c>
      <c r="D106" s="36" t="s">
        <v>203</v>
      </c>
      <c r="E106" s="36" t="s">
        <v>272</v>
      </c>
      <c r="F106" s="164" t="s">
        <v>442</v>
      </c>
      <c r="G106" s="133"/>
      <c r="H106" s="133"/>
      <c r="I106" s="133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>
        <f>S107+S108</f>
        <v>6217.93692</v>
      </c>
      <c r="T106" s="202"/>
      <c r="U106" s="202">
        <f>U107+U108</f>
        <v>6217.93692</v>
      </c>
      <c r="V106" s="202"/>
      <c r="W106" s="202">
        <f>W107+W108</f>
        <v>6217.93692</v>
      </c>
    </row>
    <row r="107" spans="1:23" s="51" customFormat="1" ht="31.5" customHeight="1">
      <c r="A107" s="36" t="s">
        <v>269</v>
      </c>
      <c r="B107" s="138" t="s">
        <v>337</v>
      </c>
      <c r="C107" s="36" t="s">
        <v>67</v>
      </c>
      <c r="D107" s="36" t="s">
        <v>203</v>
      </c>
      <c r="E107" s="36" t="s">
        <v>272</v>
      </c>
      <c r="F107" s="163" t="s">
        <v>387</v>
      </c>
      <c r="G107" s="133"/>
      <c r="H107" s="133"/>
      <c r="I107" s="133"/>
      <c r="J107" s="202">
        <v>6202.93692</v>
      </c>
      <c r="K107" s="202">
        <f>I107+J107</f>
        <v>6202.93692</v>
      </c>
      <c r="L107" s="202"/>
      <c r="M107" s="202">
        <f>K107+L107</f>
        <v>6202.93692</v>
      </c>
      <c r="N107" s="202"/>
      <c r="O107" s="202">
        <f>M107+N107</f>
        <v>6202.93692</v>
      </c>
      <c r="P107" s="202"/>
      <c r="Q107" s="202">
        <f>O107+P107</f>
        <v>6202.93692</v>
      </c>
      <c r="R107" s="202"/>
      <c r="S107" s="202">
        <f>Q107+R107</f>
        <v>6202.93692</v>
      </c>
      <c r="T107" s="202"/>
      <c r="U107" s="202">
        <f>S107+T107</f>
        <v>6202.93692</v>
      </c>
      <c r="V107" s="202"/>
      <c r="W107" s="202">
        <f>U107+V107</f>
        <v>6202.93692</v>
      </c>
    </row>
    <row r="108" spans="1:23" s="51" customFormat="1" ht="57" customHeight="1">
      <c r="A108" s="36" t="s">
        <v>269</v>
      </c>
      <c r="B108" s="138" t="s">
        <v>337</v>
      </c>
      <c r="C108" s="36" t="s">
        <v>67</v>
      </c>
      <c r="D108" s="36" t="s">
        <v>203</v>
      </c>
      <c r="E108" s="36" t="s">
        <v>272</v>
      </c>
      <c r="F108" s="164" t="s">
        <v>438</v>
      </c>
      <c r="G108" s="133"/>
      <c r="H108" s="133"/>
      <c r="I108" s="133"/>
      <c r="J108" s="202"/>
      <c r="K108" s="202"/>
      <c r="L108" s="202"/>
      <c r="M108" s="202"/>
      <c r="N108" s="202"/>
      <c r="O108" s="202"/>
      <c r="P108" s="202"/>
      <c r="Q108" s="202"/>
      <c r="R108" s="202">
        <v>15</v>
      </c>
      <c r="S108" s="202">
        <f>R108</f>
        <v>15</v>
      </c>
      <c r="T108" s="202"/>
      <c r="U108" s="202">
        <f>S108+T108</f>
        <v>15</v>
      </c>
      <c r="V108" s="202"/>
      <c r="W108" s="202">
        <f>U108+V108</f>
        <v>15</v>
      </c>
    </row>
    <row r="109" spans="1:23" s="51" customFormat="1" ht="31.5" customHeight="1" hidden="1">
      <c r="A109" s="36" t="s">
        <v>269</v>
      </c>
      <c r="B109" s="138" t="s">
        <v>21</v>
      </c>
      <c r="C109" s="36" t="s">
        <v>67</v>
      </c>
      <c r="D109" s="36" t="s">
        <v>203</v>
      </c>
      <c r="E109" s="36" t="s">
        <v>272</v>
      </c>
      <c r="F109" s="163" t="s">
        <v>388</v>
      </c>
      <c r="G109" s="133"/>
      <c r="H109" s="133"/>
      <c r="I109" s="133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1:23" s="51" customFormat="1" ht="39" customHeight="1" hidden="1">
      <c r="A110" s="31" t="s">
        <v>22</v>
      </c>
      <c r="B110" s="31" t="s">
        <v>201</v>
      </c>
      <c r="C110" s="31" t="s">
        <v>67</v>
      </c>
      <c r="D110" s="31" t="s">
        <v>203</v>
      </c>
      <c r="E110" s="31" t="s">
        <v>204</v>
      </c>
      <c r="F110" s="64" t="s">
        <v>288</v>
      </c>
      <c r="G110" s="124">
        <f aca="true" t="shared" si="43" ref="G110:W110">G111</f>
        <v>0</v>
      </c>
      <c r="H110" s="124">
        <f t="shared" si="43"/>
        <v>0</v>
      </c>
      <c r="I110" s="124">
        <f t="shared" si="43"/>
        <v>0</v>
      </c>
      <c r="J110" s="201">
        <f t="shared" si="43"/>
        <v>0</v>
      </c>
      <c r="K110" s="201">
        <f t="shared" si="43"/>
        <v>0</v>
      </c>
      <c r="L110" s="201">
        <f t="shared" si="43"/>
        <v>0</v>
      </c>
      <c r="M110" s="201">
        <f t="shared" si="43"/>
        <v>0</v>
      </c>
      <c r="N110" s="201">
        <f t="shared" si="43"/>
        <v>0</v>
      </c>
      <c r="O110" s="201">
        <f t="shared" si="43"/>
        <v>0</v>
      </c>
      <c r="P110" s="201">
        <f t="shared" si="43"/>
        <v>0</v>
      </c>
      <c r="Q110" s="201">
        <f t="shared" si="43"/>
        <v>0</v>
      </c>
      <c r="R110" s="201">
        <f t="shared" si="43"/>
        <v>0</v>
      </c>
      <c r="S110" s="201">
        <f t="shared" si="43"/>
        <v>0</v>
      </c>
      <c r="T110" s="201">
        <f t="shared" si="43"/>
        <v>0</v>
      </c>
      <c r="U110" s="201">
        <f t="shared" si="43"/>
        <v>0</v>
      </c>
      <c r="V110" s="201">
        <f t="shared" si="43"/>
        <v>0</v>
      </c>
      <c r="W110" s="201">
        <f t="shared" si="43"/>
        <v>0</v>
      </c>
    </row>
    <row r="111" spans="1:23" s="51" customFormat="1" ht="70.5" customHeight="1" hidden="1">
      <c r="A111" s="36" t="s">
        <v>22</v>
      </c>
      <c r="B111" s="36" t="s">
        <v>244</v>
      </c>
      <c r="C111" s="36" t="s">
        <v>67</v>
      </c>
      <c r="D111" s="36" t="s">
        <v>203</v>
      </c>
      <c r="E111" s="36" t="s">
        <v>263</v>
      </c>
      <c r="F111" s="164" t="s">
        <v>389</v>
      </c>
      <c r="G111" s="133">
        <v>0</v>
      </c>
      <c r="H111" s="133">
        <v>0</v>
      </c>
      <c r="I111" s="133">
        <v>0</v>
      </c>
      <c r="J111" s="202">
        <v>0</v>
      </c>
      <c r="K111" s="202">
        <v>0</v>
      </c>
      <c r="L111" s="202">
        <v>0</v>
      </c>
      <c r="M111" s="202">
        <v>0</v>
      </c>
      <c r="N111" s="202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02">
        <v>0</v>
      </c>
      <c r="U111" s="202">
        <v>0</v>
      </c>
      <c r="V111" s="202">
        <v>0</v>
      </c>
      <c r="W111" s="202">
        <v>0</v>
      </c>
    </row>
    <row r="112" spans="1:23" s="51" customFormat="1" ht="39" customHeight="1" hidden="1">
      <c r="A112" s="36" t="s">
        <v>287</v>
      </c>
      <c r="B112" s="36" t="s">
        <v>244</v>
      </c>
      <c r="C112" s="36" t="s">
        <v>67</v>
      </c>
      <c r="D112" s="36" t="s">
        <v>203</v>
      </c>
      <c r="E112" s="36" t="s">
        <v>272</v>
      </c>
      <c r="F112" s="164" t="s">
        <v>390</v>
      </c>
      <c r="G112" s="133"/>
      <c r="H112" s="133"/>
      <c r="I112" s="133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1:23" ht="12.75">
      <c r="A113" s="31"/>
      <c r="B113" s="31"/>
      <c r="C113" s="31"/>
      <c r="D113" s="31"/>
      <c r="E113" s="31"/>
      <c r="F113" s="32" t="s">
        <v>289</v>
      </c>
      <c r="G113" s="131">
        <f aca="true" t="shared" si="44" ref="G113:M113">G73+G74</f>
        <v>16173.3</v>
      </c>
      <c r="H113" s="131">
        <f t="shared" si="44"/>
        <v>-1</v>
      </c>
      <c r="I113" s="131">
        <f t="shared" si="44"/>
        <v>16172.3</v>
      </c>
      <c r="J113" s="203">
        <f t="shared" si="44"/>
        <v>6214.93692</v>
      </c>
      <c r="K113" s="203">
        <f t="shared" si="44"/>
        <v>22387.23692</v>
      </c>
      <c r="L113" s="203">
        <f t="shared" si="44"/>
        <v>594.6</v>
      </c>
      <c r="M113" s="203">
        <f t="shared" si="44"/>
        <v>22981.836919999998</v>
      </c>
      <c r="N113" s="203">
        <f aca="true" t="shared" si="45" ref="N113:S113">N73+N74</f>
        <v>0</v>
      </c>
      <c r="O113" s="203">
        <f t="shared" si="45"/>
        <v>22981.836919999998</v>
      </c>
      <c r="P113" s="203">
        <f t="shared" si="45"/>
        <v>-24.4</v>
      </c>
      <c r="Q113" s="203">
        <f t="shared" si="45"/>
        <v>22957.43692</v>
      </c>
      <c r="R113" s="203">
        <f t="shared" si="45"/>
        <v>15</v>
      </c>
      <c r="S113" s="203">
        <f t="shared" si="45"/>
        <v>22972.43692</v>
      </c>
      <c r="T113" s="203">
        <f>T73+T74</f>
        <v>1262</v>
      </c>
      <c r="U113" s="203">
        <f>U73+U74</f>
        <v>24234.43692</v>
      </c>
      <c r="V113" s="203">
        <f>V73+V74</f>
        <v>1073</v>
      </c>
      <c r="W113" s="203">
        <f>W73+W74</f>
        <v>25307.43692</v>
      </c>
    </row>
    <row r="114" spans="1:6" ht="12.75">
      <c r="A114" s="51"/>
      <c r="B114" s="51"/>
      <c r="C114" s="51"/>
      <c r="D114" s="51"/>
      <c r="E114" s="51"/>
      <c r="F114" s="51"/>
    </row>
    <row r="115" spans="9:23" ht="12.75">
      <c r="I115" s="165"/>
      <c r="J115" s="165"/>
      <c r="K115" s="165"/>
      <c r="L115" s="165"/>
      <c r="M115" s="165"/>
      <c r="N115" s="165"/>
      <c r="O115" s="211"/>
      <c r="P115" s="165"/>
      <c r="Q115" s="211"/>
      <c r="R115" s="165"/>
      <c r="S115" s="211"/>
      <c r="T115" s="165"/>
      <c r="U115" s="211"/>
      <c r="V115" s="165"/>
      <c r="W115" s="211"/>
    </row>
    <row r="116" spans="7:23" ht="12.75" hidden="1">
      <c r="G116" s="165"/>
      <c r="H116" s="165"/>
      <c r="I116" s="165"/>
      <c r="J116" s="165"/>
      <c r="K116" s="165"/>
      <c r="L116" s="165"/>
      <c r="M116" s="165"/>
      <c r="N116" s="165"/>
      <c r="O116" s="211">
        <f>22981.83692</f>
        <v>22981.83692</v>
      </c>
      <c r="P116" s="165"/>
      <c r="Q116" s="211">
        <f>22981.83692-24.4</f>
        <v>22957.43692</v>
      </c>
      <c r="R116" s="165"/>
      <c r="S116" s="211">
        <f>22981.83692-24.4</f>
        <v>22957.43692</v>
      </c>
      <c r="T116" s="165"/>
      <c r="U116" s="211">
        <f>22981.83692-24.4</f>
        <v>22957.43692</v>
      </c>
      <c r="V116" s="165"/>
      <c r="W116" s="211">
        <f>22981.83692-24.4+15+1262</f>
        <v>24234.43692</v>
      </c>
    </row>
    <row r="117" spans="7:23" ht="12.75" hidden="1">
      <c r="G117" s="166"/>
      <c r="H117" s="166"/>
      <c r="I117" s="166"/>
      <c r="J117" s="166"/>
      <c r="K117" s="166"/>
      <c r="L117" s="166"/>
      <c r="M117" s="166"/>
      <c r="N117" s="166"/>
      <c r="O117" s="211"/>
      <c r="P117" s="166"/>
      <c r="Q117" s="211"/>
      <c r="R117" s="166"/>
      <c r="S117" s="211"/>
      <c r="T117" s="166"/>
      <c r="U117" s="211"/>
      <c r="V117" s="166"/>
      <c r="W117" s="211"/>
    </row>
    <row r="118" spans="7:23" ht="12.75" hidden="1">
      <c r="G118" s="166"/>
      <c r="H118" s="166"/>
      <c r="I118" s="166"/>
      <c r="J118" s="166"/>
      <c r="K118" s="166"/>
      <c r="L118" s="166"/>
      <c r="M118" s="166"/>
      <c r="N118" s="166"/>
      <c r="O118" s="211">
        <f>O113-O116</f>
        <v>0</v>
      </c>
      <c r="P118" s="166"/>
      <c r="Q118" s="211">
        <f>Q113-Q116</f>
        <v>0</v>
      </c>
      <c r="R118" s="166"/>
      <c r="S118" s="211">
        <f>S113-S116</f>
        <v>15</v>
      </c>
      <c r="T118" s="166"/>
      <c r="U118" s="211">
        <f>U113-U116</f>
        <v>1277</v>
      </c>
      <c r="V118" s="166"/>
      <c r="W118" s="211">
        <f>W113-W116</f>
        <v>1073</v>
      </c>
    </row>
    <row r="119" spans="15:23" ht="12.75">
      <c r="O119" s="211"/>
      <c r="Q119" s="211"/>
      <c r="S119" s="211"/>
      <c r="U119" s="211"/>
      <c r="W119" s="211"/>
    </row>
  </sheetData>
  <sheetProtection/>
  <mergeCells count="5">
    <mergeCell ref="A74:F74"/>
    <mergeCell ref="A8:E8"/>
    <mergeCell ref="A9:E9"/>
    <mergeCell ref="A73:F73"/>
    <mergeCell ref="A6:W6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250"/>
  <sheetViews>
    <sheetView tabSelected="1" zoomScale="85" zoomScaleNormal="85" zoomScalePageLayoutView="0" workbookViewId="0" topLeftCell="A1">
      <pane xSplit="6" ySplit="8" topLeftCell="AA14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AA171"/>
    </sheetView>
  </sheetViews>
  <sheetFormatPr defaultColWidth="9.00390625" defaultRowHeight="12.75"/>
  <cols>
    <col min="1" max="1" width="62.25390625" style="1" customWidth="1"/>
    <col min="2" max="2" width="3.75390625" style="25" customWidth="1"/>
    <col min="3" max="4" width="3.25390625" style="9" customWidth="1"/>
    <col min="5" max="5" width="8.875" style="1" customWidth="1"/>
    <col min="6" max="6" width="3.875" style="1" customWidth="1"/>
    <col min="7" max="7" width="8.625" style="21" hidden="1" customWidth="1"/>
    <col min="8" max="8" width="6.125" style="21" hidden="1" customWidth="1"/>
    <col min="9" max="10" width="11.25390625" style="21" hidden="1" customWidth="1"/>
    <col min="11" max="24" width="12.625" style="21" hidden="1" customWidth="1"/>
    <col min="25" max="25" width="13.375" style="21" hidden="1" customWidth="1"/>
    <col min="26" max="26" width="12.625" style="21" hidden="1" customWidth="1"/>
    <col min="27" max="27" width="13.375" style="21" customWidth="1"/>
    <col min="28" max="16384" width="9.125" style="1" customWidth="1"/>
  </cols>
  <sheetData>
    <row r="1" spans="1:19" s="7" customFormat="1" ht="15.75">
      <c r="A1" s="12"/>
      <c r="B1" s="167"/>
      <c r="C1" s="212" t="s">
        <v>3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7" customFormat="1" ht="15.75">
      <c r="A2" s="12"/>
      <c r="B2" s="167"/>
      <c r="C2" s="213" t="s">
        <v>58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s="7" customFormat="1" ht="15.75">
      <c r="A3" s="12"/>
      <c r="B3" s="167"/>
      <c r="C3" s="213" t="s">
        <v>448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27" s="7" customFormat="1" ht="15.75">
      <c r="A4" s="12"/>
      <c r="B4" s="167"/>
      <c r="C4" s="13"/>
      <c r="D4" s="13"/>
      <c r="E4" s="13"/>
      <c r="F4" s="13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7" customFormat="1" ht="19.5" customHeight="1">
      <c r="A5" s="234" t="s">
        <v>343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</row>
    <row r="6" ht="12" customHeight="1"/>
    <row r="7" spans="1:27" s="6" customFormat="1" ht="76.5" customHeight="1">
      <c r="A7" s="3" t="s">
        <v>64</v>
      </c>
      <c r="B7" s="144" t="s">
        <v>63</v>
      </c>
      <c r="C7" s="3" t="s">
        <v>62</v>
      </c>
      <c r="D7" s="3" t="s">
        <v>61</v>
      </c>
      <c r="E7" s="3" t="s">
        <v>60</v>
      </c>
      <c r="F7" s="3" t="s">
        <v>59</v>
      </c>
      <c r="G7" s="19" t="s">
        <v>342</v>
      </c>
      <c r="H7" s="19" t="s">
        <v>179</v>
      </c>
      <c r="I7" s="19" t="s">
        <v>342</v>
      </c>
      <c r="J7" s="19" t="s">
        <v>87</v>
      </c>
      <c r="K7" s="19" t="s">
        <v>342</v>
      </c>
      <c r="L7" s="19" t="s">
        <v>407</v>
      </c>
      <c r="M7" s="19" t="s">
        <v>342</v>
      </c>
      <c r="N7" s="19" t="s">
        <v>412</v>
      </c>
      <c r="O7" s="19" t="s">
        <v>342</v>
      </c>
      <c r="P7" s="19" t="s">
        <v>435</v>
      </c>
      <c r="Q7" s="19" t="s">
        <v>342</v>
      </c>
      <c r="R7" s="19" t="s">
        <v>437</v>
      </c>
      <c r="S7" s="19" t="s">
        <v>342</v>
      </c>
      <c r="T7" s="19" t="s">
        <v>0</v>
      </c>
      <c r="U7" s="19" t="s">
        <v>342</v>
      </c>
      <c r="V7" s="19" t="s">
        <v>439</v>
      </c>
      <c r="W7" s="19" t="s">
        <v>342</v>
      </c>
      <c r="X7" s="19" t="s">
        <v>444</v>
      </c>
      <c r="Y7" s="19" t="s">
        <v>342</v>
      </c>
      <c r="Z7" s="19" t="s">
        <v>445</v>
      </c>
      <c r="AA7" s="19" t="s">
        <v>342</v>
      </c>
    </row>
    <row r="8" spans="1:27" ht="12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174">
        <v>7</v>
      </c>
      <c r="H8" s="174">
        <v>8</v>
      </c>
      <c r="I8" s="174">
        <v>7</v>
      </c>
      <c r="J8" s="174">
        <v>7</v>
      </c>
      <c r="K8" s="174">
        <v>7</v>
      </c>
      <c r="L8" s="174">
        <v>7</v>
      </c>
      <c r="M8" s="174">
        <v>7</v>
      </c>
      <c r="N8" s="174">
        <v>7</v>
      </c>
      <c r="O8" s="174">
        <v>7</v>
      </c>
      <c r="P8" s="174">
        <v>7</v>
      </c>
      <c r="Q8" s="174">
        <v>7</v>
      </c>
      <c r="R8" s="174">
        <v>7</v>
      </c>
      <c r="S8" s="174">
        <v>7</v>
      </c>
      <c r="T8" s="174">
        <v>7</v>
      </c>
      <c r="U8" s="174">
        <v>7</v>
      </c>
      <c r="V8" s="174">
        <v>7</v>
      </c>
      <c r="W8" s="174">
        <v>7</v>
      </c>
      <c r="X8" s="174">
        <v>7</v>
      </c>
      <c r="Y8" s="174">
        <v>7</v>
      </c>
      <c r="Z8" s="174">
        <v>7</v>
      </c>
      <c r="AA8" s="174">
        <v>7</v>
      </c>
    </row>
    <row r="9" spans="1:27" s="14" customFormat="1" ht="15" customHeight="1">
      <c r="A9" s="78" t="s">
        <v>70</v>
      </c>
      <c r="B9" s="168" t="s">
        <v>320</v>
      </c>
      <c r="C9" s="79" t="s">
        <v>49</v>
      </c>
      <c r="D9" s="79"/>
      <c r="E9" s="80"/>
      <c r="F9" s="80"/>
      <c r="G9" s="145">
        <f aca="true" t="shared" si="0" ref="G9:M9">G10+G14+G18+G31+G39</f>
        <v>9643.87</v>
      </c>
      <c r="H9" s="145">
        <f t="shared" si="0"/>
        <v>0</v>
      </c>
      <c r="I9" s="145">
        <f t="shared" si="0"/>
        <v>9643.87</v>
      </c>
      <c r="J9" s="180">
        <f t="shared" si="0"/>
        <v>170</v>
      </c>
      <c r="K9" s="180">
        <f t="shared" si="0"/>
        <v>9813.87</v>
      </c>
      <c r="L9" s="180">
        <f t="shared" si="0"/>
        <v>-19.6</v>
      </c>
      <c r="M9" s="180">
        <f t="shared" si="0"/>
        <v>9794.27</v>
      </c>
      <c r="N9" s="180">
        <f aca="true" t="shared" si="1" ref="N9:S9">N10+N14+N18+N31+N39</f>
        <v>85.6</v>
      </c>
      <c r="O9" s="180">
        <f t="shared" si="1"/>
        <v>9879.87</v>
      </c>
      <c r="P9" s="180">
        <f t="shared" si="1"/>
        <v>-78</v>
      </c>
      <c r="Q9" s="180">
        <f t="shared" si="1"/>
        <v>9801.87</v>
      </c>
      <c r="R9" s="180">
        <f t="shared" si="1"/>
        <v>0</v>
      </c>
      <c r="S9" s="180">
        <f t="shared" si="1"/>
        <v>9801.87</v>
      </c>
      <c r="T9" s="180">
        <f aca="true" t="shared" si="2" ref="T9:Y9">T10+T14+T18+T31+T39</f>
        <v>0</v>
      </c>
      <c r="U9" s="180">
        <f t="shared" si="2"/>
        <v>9801.87</v>
      </c>
      <c r="V9" s="180">
        <f t="shared" si="2"/>
        <v>-58</v>
      </c>
      <c r="W9" s="180">
        <f t="shared" si="2"/>
        <v>9743.87</v>
      </c>
      <c r="X9" s="180">
        <f t="shared" si="2"/>
        <v>776</v>
      </c>
      <c r="Y9" s="180">
        <f t="shared" si="2"/>
        <v>10519.87</v>
      </c>
      <c r="Z9" s="180">
        <f>Z10+Z14+Z18+Z31+Z39</f>
        <v>169</v>
      </c>
      <c r="AA9" s="180">
        <f>AA10+AA14+AA18+AA31+AA39</f>
        <v>10688.87</v>
      </c>
    </row>
    <row r="10" spans="1:27" s="15" customFormat="1" ht="27" customHeight="1">
      <c r="A10" s="81" t="s">
        <v>43</v>
      </c>
      <c r="B10" s="169" t="s">
        <v>320</v>
      </c>
      <c r="C10" s="118" t="s">
        <v>49</v>
      </c>
      <c r="D10" s="118" t="s">
        <v>50</v>
      </c>
      <c r="E10" s="82"/>
      <c r="F10" s="82"/>
      <c r="G10" s="146">
        <f>G11</f>
        <v>746.19</v>
      </c>
      <c r="H10" s="146">
        <f aca="true" t="shared" si="3" ref="H10:Z12">H11</f>
        <v>0</v>
      </c>
      <c r="I10" s="146">
        <f t="shared" si="3"/>
        <v>746.19</v>
      </c>
      <c r="J10" s="181">
        <f t="shared" si="3"/>
        <v>0</v>
      </c>
      <c r="K10" s="181">
        <f t="shared" si="3"/>
        <v>746.19</v>
      </c>
      <c r="L10" s="181">
        <f t="shared" si="3"/>
        <v>0</v>
      </c>
      <c r="M10" s="181">
        <f t="shared" si="3"/>
        <v>746.19</v>
      </c>
      <c r="N10" s="181">
        <f t="shared" si="3"/>
        <v>0</v>
      </c>
      <c r="O10" s="181">
        <f t="shared" si="3"/>
        <v>746.19</v>
      </c>
      <c r="P10" s="181">
        <f t="shared" si="3"/>
        <v>0</v>
      </c>
      <c r="Q10" s="181">
        <f t="shared" si="3"/>
        <v>746.19</v>
      </c>
      <c r="R10" s="181">
        <f t="shared" si="3"/>
        <v>0</v>
      </c>
      <c r="S10" s="181">
        <f t="shared" si="3"/>
        <v>746.19</v>
      </c>
      <c r="T10" s="181">
        <f t="shared" si="3"/>
        <v>0</v>
      </c>
      <c r="U10" s="181">
        <f t="shared" si="3"/>
        <v>746.19</v>
      </c>
      <c r="V10" s="181">
        <f t="shared" si="3"/>
        <v>0</v>
      </c>
      <c r="W10" s="181">
        <f t="shared" si="3"/>
        <v>746.19</v>
      </c>
      <c r="X10" s="181">
        <f t="shared" si="3"/>
        <v>187</v>
      </c>
      <c r="Y10" s="181">
        <f aca="true" t="shared" si="4" ref="X10:AA12">Y11</f>
        <v>933.19</v>
      </c>
      <c r="Z10" s="181">
        <f t="shared" si="3"/>
        <v>0</v>
      </c>
      <c r="AA10" s="181">
        <f t="shared" si="4"/>
        <v>933.19</v>
      </c>
    </row>
    <row r="11" spans="1:27" s="7" customFormat="1" ht="39.75" customHeight="1">
      <c r="A11" s="83" t="s">
        <v>44</v>
      </c>
      <c r="B11" s="169" t="s">
        <v>320</v>
      </c>
      <c r="C11" s="119" t="s">
        <v>49</v>
      </c>
      <c r="D11" s="119" t="s">
        <v>50</v>
      </c>
      <c r="E11" s="109" t="s">
        <v>71</v>
      </c>
      <c r="F11" s="85"/>
      <c r="G11" s="147">
        <f>G12</f>
        <v>746.19</v>
      </c>
      <c r="H11" s="147">
        <f t="shared" si="3"/>
        <v>0</v>
      </c>
      <c r="I11" s="147">
        <f t="shared" si="3"/>
        <v>746.19</v>
      </c>
      <c r="J11" s="182">
        <f t="shared" si="3"/>
        <v>0</v>
      </c>
      <c r="K11" s="182">
        <f t="shared" si="3"/>
        <v>746.19</v>
      </c>
      <c r="L11" s="182">
        <f t="shared" si="3"/>
        <v>0</v>
      </c>
      <c r="M11" s="182">
        <f t="shared" si="3"/>
        <v>746.19</v>
      </c>
      <c r="N11" s="182">
        <f t="shared" si="3"/>
        <v>0</v>
      </c>
      <c r="O11" s="182">
        <f t="shared" si="3"/>
        <v>746.19</v>
      </c>
      <c r="P11" s="182">
        <f t="shared" si="3"/>
        <v>0</v>
      </c>
      <c r="Q11" s="182">
        <f t="shared" si="3"/>
        <v>746.19</v>
      </c>
      <c r="R11" s="182">
        <f t="shared" si="3"/>
        <v>0</v>
      </c>
      <c r="S11" s="182">
        <f t="shared" si="3"/>
        <v>746.19</v>
      </c>
      <c r="T11" s="182">
        <f t="shared" si="3"/>
        <v>0</v>
      </c>
      <c r="U11" s="182">
        <f t="shared" si="3"/>
        <v>746.19</v>
      </c>
      <c r="V11" s="182">
        <f t="shared" si="3"/>
        <v>0</v>
      </c>
      <c r="W11" s="182">
        <f t="shared" si="3"/>
        <v>746.19</v>
      </c>
      <c r="X11" s="182">
        <f t="shared" si="4"/>
        <v>187</v>
      </c>
      <c r="Y11" s="182">
        <f t="shared" si="4"/>
        <v>933.19</v>
      </c>
      <c r="Z11" s="182">
        <f t="shared" si="4"/>
        <v>0</v>
      </c>
      <c r="AA11" s="182">
        <f t="shared" si="4"/>
        <v>933.19</v>
      </c>
    </row>
    <row r="12" spans="1:27" s="7" customFormat="1" ht="13.5" customHeight="1">
      <c r="A12" s="86" t="s">
        <v>72</v>
      </c>
      <c r="B12" s="169" t="s">
        <v>320</v>
      </c>
      <c r="C12" s="84" t="s">
        <v>49</v>
      </c>
      <c r="D12" s="84" t="s">
        <v>50</v>
      </c>
      <c r="E12" s="85" t="s">
        <v>73</v>
      </c>
      <c r="F12" s="85"/>
      <c r="G12" s="147">
        <f>G13</f>
        <v>746.19</v>
      </c>
      <c r="H12" s="147">
        <f t="shared" si="3"/>
        <v>0</v>
      </c>
      <c r="I12" s="147">
        <f t="shared" si="3"/>
        <v>746.19</v>
      </c>
      <c r="J12" s="182">
        <f t="shared" si="3"/>
        <v>0</v>
      </c>
      <c r="K12" s="182">
        <f t="shared" si="3"/>
        <v>746.19</v>
      </c>
      <c r="L12" s="182">
        <f t="shared" si="3"/>
        <v>0</v>
      </c>
      <c r="M12" s="182">
        <f t="shared" si="3"/>
        <v>746.19</v>
      </c>
      <c r="N12" s="182">
        <f t="shared" si="3"/>
        <v>0</v>
      </c>
      <c r="O12" s="182">
        <f t="shared" si="3"/>
        <v>746.19</v>
      </c>
      <c r="P12" s="182">
        <f t="shared" si="3"/>
        <v>0</v>
      </c>
      <c r="Q12" s="182">
        <f t="shared" si="3"/>
        <v>746.19</v>
      </c>
      <c r="R12" s="182">
        <f t="shared" si="3"/>
        <v>0</v>
      </c>
      <c r="S12" s="182">
        <f t="shared" si="3"/>
        <v>746.19</v>
      </c>
      <c r="T12" s="182">
        <f t="shared" si="3"/>
        <v>0</v>
      </c>
      <c r="U12" s="182">
        <f t="shared" si="3"/>
        <v>746.19</v>
      </c>
      <c r="V12" s="182">
        <f t="shared" si="3"/>
        <v>0</v>
      </c>
      <c r="W12" s="182">
        <f t="shared" si="3"/>
        <v>746.19</v>
      </c>
      <c r="X12" s="182">
        <f t="shared" si="4"/>
        <v>187</v>
      </c>
      <c r="Y12" s="182">
        <f t="shared" si="4"/>
        <v>933.19</v>
      </c>
      <c r="Z12" s="182">
        <f t="shared" si="4"/>
        <v>0</v>
      </c>
      <c r="AA12" s="182">
        <f t="shared" si="4"/>
        <v>933.19</v>
      </c>
    </row>
    <row r="13" spans="1:27" s="7" customFormat="1" ht="25.5">
      <c r="A13" s="86" t="s">
        <v>234</v>
      </c>
      <c r="B13" s="169" t="s">
        <v>320</v>
      </c>
      <c r="C13" s="119" t="s">
        <v>49</v>
      </c>
      <c r="D13" s="119" t="s">
        <v>50</v>
      </c>
      <c r="E13" s="109" t="s">
        <v>73</v>
      </c>
      <c r="F13" s="109">
        <v>121</v>
      </c>
      <c r="G13" s="148">
        <v>746.19</v>
      </c>
      <c r="H13" s="148">
        <v>0</v>
      </c>
      <c r="I13" s="148">
        <f>G13+H13</f>
        <v>746.19</v>
      </c>
      <c r="J13" s="183"/>
      <c r="K13" s="183">
        <f>I13+J13</f>
        <v>746.19</v>
      </c>
      <c r="L13" s="183"/>
      <c r="M13" s="183">
        <f>K13+L13</f>
        <v>746.19</v>
      </c>
      <c r="N13" s="183"/>
      <c r="O13" s="183">
        <f>M13+N13</f>
        <v>746.19</v>
      </c>
      <c r="P13" s="183"/>
      <c r="Q13" s="183">
        <f>O13+P13</f>
        <v>746.19</v>
      </c>
      <c r="R13" s="183"/>
      <c r="S13" s="183">
        <f>Q13+R13</f>
        <v>746.19</v>
      </c>
      <c r="T13" s="183"/>
      <c r="U13" s="183">
        <f>S13+T13</f>
        <v>746.19</v>
      </c>
      <c r="V13" s="183"/>
      <c r="W13" s="183">
        <f>U13+V13</f>
        <v>746.19</v>
      </c>
      <c r="X13" s="183">
        <v>187</v>
      </c>
      <c r="Y13" s="183">
        <f>W13+X13</f>
        <v>933.19</v>
      </c>
      <c r="Z13" s="183"/>
      <c r="AA13" s="183">
        <f>Y13+Z13</f>
        <v>933.19</v>
      </c>
    </row>
    <row r="14" spans="1:27" s="15" customFormat="1" ht="29.25" customHeight="1">
      <c r="A14" s="81" t="s">
        <v>90</v>
      </c>
      <c r="B14" s="169" t="s">
        <v>320</v>
      </c>
      <c r="C14" s="87" t="s">
        <v>49</v>
      </c>
      <c r="D14" s="87" t="s">
        <v>52</v>
      </c>
      <c r="E14" s="88"/>
      <c r="F14" s="87"/>
      <c r="G14" s="149">
        <f>G15</f>
        <v>571.56</v>
      </c>
      <c r="H14" s="149">
        <f aca="true" t="shared" si="5" ref="H14:Z16">H15</f>
        <v>0</v>
      </c>
      <c r="I14" s="149">
        <f t="shared" si="5"/>
        <v>571.56</v>
      </c>
      <c r="J14" s="184">
        <f t="shared" si="5"/>
        <v>0</v>
      </c>
      <c r="K14" s="184">
        <f t="shared" si="5"/>
        <v>571.56</v>
      </c>
      <c r="L14" s="184">
        <f t="shared" si="5"/>
        <v>0</v>
      </c>
      <c r="M14" s="184">
        <f t="shared" si="5"/>
        <v>571.56</v>
      </c>
      <c r="N14" s="184">
        <f t="shared" si="5"/>
        <v>0</v>
      </c>
      <c r="O14" s="184">
        <f t="shared" si="5"/>
        <v>571.56</v>
      </c>
      <c r="P14" s="184">
        <f t="shared" si="5"/>
        <v>0</v>
      </c>
      <c r="Q14" s="184">
        <f t="shared" si="5"/>
        <v>571.56</v>
      </c>
      <c r="R14" s="184">
        <f t="shared" si="5"/>
        <v>0</v>
      </c>
      <c r="S14" s="184">
        <f t="shared" si="5"/>
        <v>571.56</v>
      </c>
      <c r="T14" s="184">
        <f t="shared" si="5"/>
        <v>0</v>
      </c>
      <c r="U14" s="184">
        <f t="shared" si="5"/>
        <v>571.56</v>
      </c>
      <c r="V14" s="184">
        <f t="shared" si="5"/>
        <v>0</v>
      </c>
      <c r="W14" s="184">
        <f t="shared" si="5"/>
        <v>571.56</v>
      </c>
      <c r="X14" s="184">
        <f t="shared" si="5"/>
        <v>0</v>
      </c>
      <c r="Y14" s="184">
        <f aca="true" t="shared" si="6" ref="X14:AA16">Y15</f>
        <v>571.56</v>
      </c>
      <c r="Z14" s="184">
        <f t="shared" si="5"/>
        <v>-66</v>
      </c>
      <c r="AA14" s="184">
        <f t="shared" si="6"/>
        <v>505.55999999999995</v>
      </c>
    </row>
    <row r="15" spans="1:27" s="7" customFormat="1" ht="39.75" customHeight="1">
      <c r="A15" s="89" t="s">
        <v>91</v>
      </c>
      <c r="B15" s="169" t="s">
        <v>320</v>
      </c>
      <c r="C15" s="90" t="s">
        <v>49</v>
      </c>
      <c r="D15" s="90" t="s">
        <v>52</v>
      </c>
      <c r="E15" s="91" t="s">
        <v>71</v>
      </c>
      <c r="F15" s="90"/>
      <c r="G15" s="150">
        <f>G16</f>
        <v>571.56</v>
      </c>
      <c r="H15" s="150">
        <f t="shared" si="5"/>
        <v>0</v>
      </c>
      <c r="I15" s="150">
        <f t="shared" si="5"/>
        <v>571.56</v>
      </c>
      <c r="J15" s="185">
        <f t="shared" si="5"/>
        <v>0</v>
      </c>
      <c r="K15" s="185">
        <f t="shared" si="5"/>
        <v>571.56</v>
      </c>
      <c r="L15" s="185">
        <f t="shared" si="5"/>
        <v>0</v>
      </c>
      <c r="M15" s="185">
        <f t="shared" si="5"/>
        <v>571.56</v>
      </c>
      <c r="N15" s="185">
        <f t="shared" si="5"/>
        <v>0</v>
      </c>
      <c r="O15" s="185">
        <f t="shared" si="5"/>
        <v>571.56</v>
      </c>
      <c r="P15" s="185">
        <f t="shared" si="5"/>
        <v>0</v>
      </c>
      <c r="Q15" s="185">
        <f t="shared" si="5"/>
        <v>571.56</v>
      </c>
      <c r="R15" s="185">
        <f t="shared" si="5"/>
        <v>0</v>
      </c>
      <c r="S15" s="185">
        <f t="shared" si="5"/>
        <v>571.56</v>
      </c>
      <c r="T15" s="185">
        <f t="shared" si="5"/>
        <v>0</v>
      </c>
      <c r="U15" s="185">
        <f t="shared" si="5"/>
        <v>571.56</v>
      </c>
      <c r="V15" s="185">
        <f t="shared" si="5"/>
        <v>0</v>
      </c>
      <c r="W15" s="185">
        <f t="shared" si="5"/>
        <v>571.56</v>
      </c>
      <c r="X15" s="185">
        <f t="shared" si="6"/>
        <v>0</v>
      </c>
      <c r="Y15" s="185">
        <f t="shared" si="6"/>
        <v>571.56</v>
      </c>
      <c r="Z15" s="185">
        <f t="shared" si="6"/>
        <v>-66</v>
      </c>
      <c r="AA15" s="185">
        <f t="shared" si="6"/>
        <v>505.55999999999995</v>
      </c>
    </row>
    <row r="16" spans="1:27" s="7" customFormat="1" ht="15" customHeight="1">
      <c r="A16" s="89" t="s">
        <v>92</v>
      </c>
      <c r="B16" s="169" t="s">
        <v>320</v>
      </c>
      <c r="C16" s="90" t="s">
        <v>49</v>
      </c>
      <c r="D16" s="90" t="s">
        <v>52</v>
      </c>
      <c r="E16" s="92" t="s">
        <v>93</v>
      </c>
      <c r="F16" s="92"/>
      <c r="G16" s="150">
        <f>G17</f>
        <v>571.56</v>
      </c>
      <c r="H16" s="150">
        <f t="shared" si="5"/>
        <v>0</v>
      </c>
      <c r="I16" s="150">
        <f t="shared" si="5"/>
        <v>571.56</v>
      </c>
      <c r="J16" s="185">
        <f t="shared" si="5"/>
        <v>0</v>
      </c>
      <c r="K16" s="185">
        <f t="shared" si="5"/>
        <v>571.56</v>
      </c>
      <c r="L16" s="185">
        <f t="shared" si="5"/>
        <v>0</v>
      </c>
      <c r="M16" s="185">
        <f t="shared" si="5"/>
        <v>571.56</v>
      </c>
      <c r="N16" s="185">
        <f t="shared" si="5"/>
        <v>0</v>
      </c>
      <c r="O16" s="185">
        <f t="shared" si="5"/>
        <v>571.56</v>
      </c>
      <c r="P16" s="185">
        <f t="shared" si="5"/>
        <v>0</v>
      </c>
      <c r="Q16" s="185">
        <f t="shared" si="5"/>
        <v>571.56</v>
      </c>
      <c r="R16" s="185">
        <f t="shared" si="5"/>
        <v>0</v>
      </c>
      <c r="S16" s="185">
        <f t="shared" si="5"/>
        <v>571.56</v>
      </c>
      <c r="T16" s="185">
        <f t="shared" si="5"/>
        <v>0</v>
      </c>
      <c r="U16" s="185">
        <f t="shared" si="5"/>
        <v>571.56</v>
      </c>
      <c r="V16" s="185">
        <f t="shared" si="5"/>
        <v>0</v>
      </c>
      <c r="W16" s="185">
        <f t="shared" si="5"/>
        <v>571.56</v>
      </c>
      <c r="X16" s="185">
        <f t="shared" si="6"/>
        <v>0</v>
      </c>
      <c r="Y16" s="185">
        <f t="shared" si="6"/>
        <v>571.56</v>
      </c>
      <c r="Z16" s="185">
        <f t="shared" si="6"/>
        <v>-66</v>
      </c>
      <c r="AA16" s="185">
        <f t="shared" si="6"/>
        <v>505.55999999999995</v>
      </c>
    </row>
    <row r="17" spans="1:27" s="7" customFormat="1" ht="25.5">
      <c r="A17" s="86" t="s">
        <v>234</v>
      </c>
      <c r="B17" s="169" t="s">
        <v>320</v>
      </c>
      <c r="C17" s="90" t="s">
        <v>49</v>
      </c>
      <c r="D17" s="90" t="s">
        <v>52</v>
      </c>
      <c r="E17" s="119" t="s">
        <v>93</v>
      </c>
      <c r="F17" s="109">
        <v>121</v>
      </c>
      <c r="G17" s="148">
        <v>571.56</v>
      </c>
      <c r="H17" s="148">
        <v>0</v>
      </c>
      <c r="I17" s="148">
        <f>G17+H17</f>
        <v>571.56</v>
      </c>
      <c r="J17" s="183"/>
      <c r="K17" s="183">
        <f>I17+J17</f>
        <v>571.56</v>
      </c>
      <c r="L17" s="183"/>
      <c r="M17" s="183">
        <f>K17+L17</f>
        <v>571.56</v>
      </c>
      <c r="N17" s="183"/>
      <c r="O17" s="183">
        <f>M17+N17</f>
        <v>571.56</v>
      </c>
      <c r="P17" s="183"/>
      <c r="Q17" s="183">
        <f>O17+P17</f>
        <v>571.56</v>
      </c>
      <c r="R17" s="183"/>
      <c r="S17" s="183">
        <f>Q17+R17</f>
        <v>571.56</v>
      </c>
      <c r="T17" s="183"/>
      <c r="U17" s="183">
        <f>S17+T17</f>
        <v>571.56</v>
      </c>
      <c r="V17" s="183"/>
      <c r="W17" s="183">
        <f>U17+V17</f>
        <v>571.56</v>
      </c>
      <c r="X17" s="183"/>
      <c r="Y17" s="183">
        <f>W17+X17</f>
        <v>571.56</v>
      </c>
      <c r="Z17" s="183">
        <v>-66</v>
      </c>
      <c r="AA17" s="183">
        <f>Y17+Z17</f>
        <v>505.55999999999995</v>
      </c>
    </row>
    <row r="18" spans="1:27" s="15" customFormat="1" ht="40.5" customHeight="1">
      <c r="A18" s="93" t="s">
        <v>29</v>
      </c>
      <c r="B18" s="169" t="s">
        <v>320</v>
      </c>
      <c r="C18" s="94" t="s">
        <v>49</v>
      </c>
      <c r="D18" s="94" t="s">
        <v>51</v>
      </c>
      <c r="E18" s="94"/>
      <c r="F18" s="94"/>
      <c r="G18" s="149">
        <f aca="true" t="shared" si="7" ref="G18:Z19">G19</f>
        <v>7956.120000000001</v>
      </c>
      <c r="H18" s="149">
        <f t="shared" si="7"/>
        <v>0</v>
      </c>
      <c r="I18" s="149">
        <f t="shared" si="7"/>
        <v>7956.120000000001</v>
      </c>
      <c r="J18" s="184">
        <f t="shared" si="7"/>
        <v>170</v>
      </c>
      <c r="K18" s="184">
        <f t="shared" si="7"/>
        <v>8126.120000000001</v>
      </c>
      <c r="L18" s="184">
        <f t="shared" si="7"/>
        <v>-19.6</v>
      </c>
      <c r="M18" s="184">
        <f t="shared" si="7"/>
        <v>8106.52</v>
      </c>
      <c r="N18" s="184">
        <f t="shared" si="7"/>
        <v>55</v>
      </c>
      <c r="O18" s="184">
        <f t="shared" si="7"/>
        <v>8161.52</v>
      </c>
      <c r="P18" s="184">
        <f t="shared" si="7"/>
        <v>-78</v>
      </c>
      <c r="Q18" s="184">
        <f t="shared" si="7"/>
        <v>8083.52</v>
      </c>
      <c r="R18" s="184">
        <f t="shared" si="7"/>
        <v>0</v>
      </c>
      <c r="S18" s="184">
        <f t="shared" si="7"/>
        <v>8083.52</v>
      </c>
      <c r="T18" s="184">
        <f t="shared" si="7"/>
        <v>107.1</v>
      </c>
      <c r="U18" s="184">
        <f t="shared" si="7"/>
        <v>8190.620000000001</v>
      </c>
      <c r="V18" s="184">
        <f t="shared" si="7"/>
        <v>0</v>
      </c>
      <c r="W18" s="184">
        <f>W19</f>
        <v>8190.620000000001</v>
      </c>
      <c r="X18" s="184">
        <f t="shared" si="7"/>
        <v>589</v>
      </c>
      <c r="Y18" s="184">
        <f>Y19</f>
        <v>8779.62</v>
      </c>
      <c r="Z18" s="184">
        <f t="shared" si="7"/>
        <v>235</v>
      </c>
      <c r="AA18" s="184">
        <f>AA19</f>
        <v>9014.62</v>
      </c>
    </row>
    <row r="19" spans="1:27" s="7" customFormat="1" ht="40.5" customHeight="1">
      <c r="A19" s="95" t="s">
        <v>321</v>
      </c>
      <c r="B19" s="169" t="s">
        <v>320</v>
      </c>
      <c r="C19" s="90" t="s">
        <v>49</v>
      </c>
      <c r="D19" s="90" t="s">
        <v>51</v>
      </c>
      <c r="E19" s="90" t="s">
        <v>71</v>
      </c>
      <c r="F19" s="90"/>
      <c r="G19" s="150">
        <f t="shared" si="7"/>
        <v>7956.120000000001</v>
      </c>
      <c r="H19" s="150">
        <f t="shared" si="7"/>
        <v>0</v>
      </c>
      <c r="I19" s="150">
        <f t="shared" si="7"/>
        <v>7956.120000000001</v>
      </c>
      <c r="J19" s="185">
        <f t="shared" si="7"/>
        <v>170</v>
      </c>
      <c r="K19" s="185">
        <f t="shared" si="7"/>
        <v>8126.120000000001</v>
      </c>
      <c r="L19" s="185">
        <f t="shared" si="7"/>
        <v>-19.6</v>
      </c>
      <c r="M19" s="185">
        <f t="shared" si="7"/>
        <v>8106.52</v>
      </c>
      <c r="N19" s="185">
        <f t="shared" si="7"/>
        <v>55</v>
      </c>
      <c r="O19" s="185">
        <f t="shared" si="7"/>
        <v>8161.52</v>
      </c>
      <c r="P19" s="185">
        <f t="shared" si="7"/>
        <v>-78</v>
      </c>
      <c r="Q19" s="185">
        <f t="shared" si="7"/>
        <v>8083.52</v>
      </c>
      <c r="R19" s="185">
        <f t="shared" si="7"/>
        <v>0</v>
      </c>
      <c r="S19" s="185">
        <f t="shared" si="7"/>
        <v>8083.52</v>
      </c>
      <c r="T19" s="185">
        <f t="shared" si="7"/>
        <v>107.1</v>
      </c>
      <c r="U19" s="185">
        <f t="shared" si="7"/>
        <v>8190.620000000001</v>
      </c>
      <c r="V19" s="185">
        <f>V20</f>
        <v>0</v>
      </c>
      <c r="W19" s="185">
        <f>W20</f>
        <v>8190.620000000001</v>
      </c>
      <c r="X19" s="185">
        <f>X20</f>
        <v>589</v>
      </c>
      <c r="Y19" s="185">
        <f>Y20</f>
        <v>8779.62</v>
      </c>
      <c r="Z19" s="185">
        <f>Z20</f>
        <v>235</v>
      </c>
      <c r="AA19" s="185">
        <f>AA20</f>
        <v>9014.62</v>
      </c>
    </row>
    <row r="20" spans="1:27" s="7" customFormat="1" ht="13.5" customHeight="1">
      <c r="A20" s="95" t="s">
        <v>75</v>
      </c>
      <c r="B20" s="169" t="s">
        <v>320</v>
      </c>
      <c r="C20" s="90" t="s">
        <v>49</v>
      </c>
      <c r="D20" s="90" t="s">
        <v>51</v>
      </c>
      <c r="E20" s="90" t="s">
        <v>76</v>
      </c>
      <c r="F20" s="90"/>
      <c r="G20" s="150">
        <f aca="true" t="shared" si="8" ref="G20:M20">G21+G29</f>
        <v>7956.120000000001</v>
      </c>
      <c r="H20" s="150">
        <f t="shared" si="8"/>
        <v>0</v>
      </c>
      <c r="I20" s="150">
        <f t="shared" si="8"/>
        <v>7956.120000000001</v>
      </c>
      <c r="J20" s="185">
        <f t="shared" si="8"/>
        <v>170</v>
      </c>
      <c r="K20" s="185">
        <f t="shared" si="8"/>
        <v>8126.120000000001</v>
      </c>
      <c r="L20" s="185">
        <f t="shared" si="8"/>
        <v>-19.6</v>
      </c>
      <c r="M20" s="185">
        <f t="shared" si="8"/>
        <v>8106.52</v>
      </c>
      <c r="N20" s="185">
        <f aca="true" t="shared" si="9" ref="N20:S20">N21+N29</f>
        <v>55</v>
      </c>
      <c r="O20" s="185">
        <f t="shared" si="9"/>
        <v>8161.52</v>
      </c>
      <c r="P20" s="185">
        <f t="shared" si="9"/>
        <v>-78</v>
      </c>
      <c r="Q20" s="185">
        <f t="shared" si="9"/>
        <v>8083.52</v>
      </c>
      <c r="R20" s="185">
        <f t="shared" si="9"/>
        <v>0</v>
      </c>
      <c r="S20" s="185">
        <f t="shared" si="9"/>
        <v>8083.52</v>
      </c>
      <c r="T20" s="185">
        <f aca="true" t="shared" si="10" ref="T20:Y20">T21+T29</f>
        <v>107.1</v>
      </c>
      <c r="U20" s="185">
        <f t="shared" si="10"/>
        <v>8190.620000000001</v>
      </c>
      <c r="V20" s="185">
        <f t="shared" si="10"/>
        <v>0</v>
      </c>
      <c r="W20" s="185">
        <f t="shared" si="10"/>
        <v>8190.620000000001</v>
      </c>
      <c r="X20" s="185">
        <f t="shared" si="10"/>
        <v>589</v>
      </c>
      <c r="Y20" s="185">
        <f t="shared" si="10"/>
        <v>8779.62</v>
      </c>
      <c r="Z20" s="185">
        <f>Z21+Z29</f>
        <v>235</v>
      </c>
      <c r="AA20" s="185">
        <f>AA21+AA29</f>
        <v>9014.62</v>
      </c>
    </row>
    <row r="21" spans="1:27" s="7" customFormat="1" ht="27" customHeight="1">
      <c r="A21" s="95" t="s">
        <v>77</v>
      </c>
      <c r="B21" s="169" t="s">
        <v>320</v>
      </c>
      <c r="C21" s="90" t="s">
        <v>49</v>
      </c>
      <c r="D21" s="90" t="s">
        <v>51</v>
      </c>
      <c r="E21" s="90" t="s">
        <v>78</v>
      </c>
      <c r="F21" s="90"/>
      <c r="G21" s="151">
        <f>G22+G23+G24+G25+G27</f>
        <v>7955.120000000001</v>
      </c>
      <c r="H21" s="151">
        <f>H22+H23+H24+H25+H27</f>
        <v>0</v>
      </c>
      <c r="I21" s="151">
        <f>I22+I23+I24+I25+I27</f>
        <v>7955.120000000001</v>
      </c>
      <c r="J21" s="186">
        <f>J22+J23+J24+J25+J27</f>
        <v>170</v>
      </c>
      <c r="K21" s="186">
        <f>K22+K23+K24+K25+K27+K28</f>
        <v>8125.120000000001</v>
      </c>
      <c r="L21" s="186">
        <f>L22+L23+L24+L25+L27+L28</f>
        <v>-19.6</v>
      </c>
      <c r="M21" s="186">
        <f aca="true" t="shared" si="11" ref="M21:S21">M22+M23+M24+M25+M27+M28+M26</f>
        <v>8105.52</v>
      </c>
      <c r="N21" s="186">
        <f t="shared" si="11"/>
        <v>55</v>
      </c>
      <c r="O21" s="186">
        <f t="shared" si="11"/>
        <v>8160.52</v>
      </c>
      <c r="P21" s="186">
        <f t="shared" si="11"/>
        <v>-78</v>
      </c>
      <c r="Q21" s="186">
        <f t="shared" si="11"/>
        <v>8082.52</v>
      </c>
      <c r="R21" s="186">
        <f t="shared" si="11"/>
        <v>0</v>
      </c>
      <c r="S21" s="186">
        <f t="shared" si="11"/>
        <v>8082.52</v>
      </c>
      <c r="T21" s="186">
        <f aca="true" t="shared" si="12" ref="T21:Y21">T22+T23+T24+T25+T27+T28+T26</f>
        <v>107.1</v>
      </c>
      <c r="U21" s="186">
        <f t="shared" si="12"/>
        <v>8189.620000000001</v>
      </c>
      <c r="V21" s="186">
        <f t="shared" si="12"/>
        <v>0</v>
      </c>
      <c r="W21" s="186">
        <f t="shared" si="12"/>
        <v>8189.620000000001</v>
      </c>
      <c r="X21" s="186">
        <f t="shared" si="12"/>
        <v>589</v>
      </c>
      <c r="Y21" s="186">
        <f t="shared" si="12"/>
        <v>8778.62</v>
      </c>
      <c r="Z21" s="186">
        <f>Z22+Z23+Z24+Z25+Z27+Z28+Z26</f>
        <v>235</v>
      </c>
      <c r="AA21" s="186">
        <f>AA22+AA23+AA24+AA25+AA27+AA28+AA26</f>
        <v>9013.62</v>
      </c>
    </row>
    <row r="22" spans="1:27" s="7" customFormat="1" ht="25.5">
      <c r="A22" s="86" t="s">
        <v>234</v>
      </c>
      <c r="B22" s="169" t="s">
        <v>320</v>
      </c>
      <c r="C22" s="90" t="s">
        <v>49</v>
      </c>
      <c r="D22" s="90" t="s">
        <v>51</v>
      </c>
      <c r="E22" s="90" t="s">
        <v>78</v>
      </c>
      <c r="F22" s="90" t="s">
        <v>79</v>
      </c>
      <c r="G22" s="150">
        <v>6271.64</v>
      </c>
      <c r="H22" s="150">
        <v>0</v>
      </c>
      <c r="I22" s="150">
        <f>G22+H22</f>
        <v>6271.64</v>
      </c>
      <c r="J22" s="185">
        <v>170</v>
      </c>
      <c r="K22" s="185">
        <f>I22+J22</f>
        <v>6441.64</v>
      </c>
      <c r="L22" s="185"/>
      <c r="M22" s="185">
        <f aca="true" t="shared" si="13" ref="M22:M28">K22+L22</f>
        <v>6441.64</v>
      </c>
      <c r="N22" s="185"/>
      <c r="O22" s="185">
        <f aca="true" t="shared" si="14" ref="O22:O28">M22+N22</f>
        <v>6441.64</v>
      </c>
      <c r="P22" s="185"/>
      <c r="Q22" s="185">
        <f aca="true" t="shared" si="15" ref="Q22:Q28">O22+P22</f>
        <v>6441.64</v>
      </c>
      <c r="R22" s="185"/>
      <c r="S22" s="185">
        <f aca="true" t="shared" si="16" ref="S22:S28">Q22+R22</f>
        <v>6441.64</v>
      </c>
      <c r="T22" s="185"/>
      <c r="U22" s="185">
        <f aca="true" t="shared" si="17" ref="U22:U28">S22+T22</f>
        <v>6441.64</v>
      </c>
      <c r="V22" s="185"/>
      <c r="W22" s="185">
        <f aca="true" t="shared" si="18" ref="W22:W28">U22+V22</f>
        <v>6441.64</v>
      </c>
      <c r="X22" s="185">
        <v>521</v>
      </c>
      <c r="Y22" s="185">
        <f aca="true" t="shared" si="19" ref="Y22:Y28">W22+X22</f>
        <v>6962.64</v>
      </c>
      <c r="Z22" s="185">
        <v>169</v>
      </c>
      <c r="AA22" s="185">
        <f aca="true" t="shared" si="20" ref="AA22:AA28">Y22+Z22</f>
        <v>7131.64</v>
      </c>
    </row>
    <row r="23" spans="1:27" s="7" customFormat="1" ht="27" customHeight="1">
      <c r="A23" s="95" t="s">
        <v>235</v>
      </c>
      <c r="B23" s="169" t="s">
        <v>320</v>
      </c>
      <c r="C23" s="90" t="s">
        <v>49</v>
      </c>
      <c r="D23" s="90" t="s">
        <v>51</v>
      </c>
      <c r="E23" s="90" t="s">
        <v>78</v>
      </c>
      <c r="F23" s="90" t="s">
        <v>80</v>
      </c>
      <c r="G23" s="151">
        <v>12.2</v>
      </c>
      <c r="H23" s="151">
        <v>0</v>
      </c>
      <c r="I23" s="150">
        <f>G23+H23</f>
        <v>12.2</v>
      </c>
      <c r="J23" s="185"/>
      <c r="K23" s="185">
        <f>I23+J23</f>
        <v>12.2</v>
      </c>
      <c r="L23" s="185"/>
      <c r="M23" s="185">
        <f t="shared" si="13"/>
        <v>12.2</v>
      </c>
      <c r="N23" s="185"/>
      <c r="O23" s="185">
        <f t="shared" si="14"/>
        <v>12.2</v>
      </c>
      <c r="P23" s="185"/>
      <c r="Q23" s="185">
        <f t="shared" si="15"/>
        <v>12.2</v>
      </c>
      <c r="R23" s="185"/>
      <c r="S23" s="185">
        <f t="shared" si="16"/>
        <v>12.2</v>
      </c>
      <c r="T23" s="185"/>
      <c r="U23" s="185">
        <f t="shared" si="17"/>
        <v>12.2</v>
      </c>
      <c r="V23" s="185"/>
      <c r="W23" s="185">
        <f t="shared" si="18"/>
        <v>12.2</v>
      </c>
      <c r="X23" s="185"/>
      <c r="Y23" s="185">
        <f t="shared" si="19"/>
        <v>12.2</v>
      </c>
      <c r="Z23" s="185"/>
      <c r="AA23" s="185">
        <f t="shared" si="20"/>
        <v>12.2</v>
      </c>
    </row>
    <row r="24" spans="1:27" s="7" customFormat="1" ht="25.5">
      <c r="A24" s="95" t="s">
        <v>81</v>
      </c>
      <c r="B24" s="169" t="s">
        <v>320</v>
      </c>
      <c r="C24" s="90" t="s">
        <v>49</v>
      </c>
      <c r="D24" s="90" t="s">
        <v>51</v>
      </c>
      <c r="E24" s="90" t="s">
        <v>78</v>
      </c>
      <c r="F24" s="90" t="s">
        <v>82</v>
      </c>
      <c r="G24" s="151">
        <v>449.99</v>
      </c>
      <c r="H24" s="151">
        <v>0</v>
      </c>
      <c r="I24" s="150">
        <f>G24+H24</f>
        <v>449.99</v>
      </c>
      <c r="J24" s="185"/>
      <c r="K24" s="185">
        <f>I24+J24</f>
        <v>449.99</v>
      </c>
      <c r="L24" s="185">
        <v>-0.5</v>
      </c>
      <c r="M24" s="185">
        <f t="shared" si="13"/>
        <v>449.49</v>
      </c>
      <c r="N24" s="185"/>
      <c r="O24" s="185">
        <f t="shared" si="14"/>
        <v>449.49</v>
      </c>
      <c r="P24" s="185">
        <v>-45</v>
      </c>
      <c r="Q24" s="185">
        <f t="shared" si="15"/>
        <v>404.49</v>
      </c>
      <c r="R24" s="185"/>
      <c r="S24" s="185">
        <f t="shared" si="16"/>
        <v>404.49</v>
      </c>
      <c r="T24" s="185"/>
      <c r="U24" s="185">
        <f t="shared" si="17"/>
        <v>404.49</v>
      </c>
      <c r="V24" s="185"/>
      <c r="W24" s="185">
        <f t="shared" si="18"/>
        <v>404.49</v>
      </c>
      <c r="X24" s="185">
        <v>20</v>
      </c>
      <c r="Y24" s="185">
        <f t="shared" si="19"/>
        <v>424.49</v>
      </c>
      <c r="Z24" s="185">
        <v>61</v>
      </c>
      <c r="AA24" s="185">
        <f t="shared" si="20"/>
        <v>485.49</v>
      </c>
    </row>
    <row r="25" spans="1:27" s="7" customFormat="1" ht="27" customHeight="1">
      <c r="A25" s="95" t="s">
        <v>236</v>
      </c>
      <c r="B25" s="169" t="s">
        <v>320</v>
      </c>
      <c r="C25" s="90" t="s">
        <v>49</v>
      </c>
      <c r="D25" s="90" t="s">
        <v>51</v>
      </c>
      <c r="E25" s="90" t="s">
        <v>78</v>
      </c>
      <c r="F25" s="90" t="s">
        <v>84</v>
      </c>
      <c r="G25" s="150">
        <v>1193.69</v>
      </c>
      <c r="H25" s="150">
        <v>0</v>
      </c>
      <c r="I25" s="150">
        <f>G25+H25</f>
        <v>1193.69</v>
      </c>
      <c r="J25" s="185"/>
      <c r="K25" s="185">
        <f>I25+J25</f>
        <v>1193.69</v>
      </c>
      <c r="L25" s="185">
        <v>-19.6</v>
      </c>
      <c r="M25" s="185">
        <f t="shared" si="13"/>
        <v>1174.0900000000001</v>
      </c>
      <c r="N25" s="185"/>
      <c r="O25" s="185">
        <f t="shared" si="14"/>
        <v>1174.0900000000001</v>
      </c>
      <c r="P25" s="185">
        <v>-34.2</v>
      </c>
      <c r="Q25" s="185">
        <f t="shared" si="15"/>
        <v>1139.89</v>
      </c>
      <c r="R25" s="185">
        <v>-0.4</v>
      </c>
      <c r="S25" s="185">
        <f t="shared" si="16"/>
        <v>1139.49</v>
      </c>
      <c r="T25" s="185">
        <v>-100</v>
      </c>
      <c r="U25" s="185">
        <f t="shared" si="17"/>
        <v>1039.49</v>
      </c>
      <c r="V25" s="185"/>
      <c r="W25" s="185">
        <f t="shared" si="18"/>
        <v>1039.49</v>
      </c>
      <c r="X25" s="185">
        <v>48</v>
      </c>
      <c r="Y25" s="185">
        <f t="shared" si="19"/>
        <v>1087.49</v>
      </c>
      <c r="Z25" s="185"/>
      <c r="AA25" s="185">
        <f t="shared" si="20"/>
        <v>1087.49</v>
      </c>
    </row>
    <row r="26" spans="1:27" s="7" customFormat="1" ht="53.25" customHeight="1">
      <c r="A26" s="39" t="s">
        <v>413</v>
      </c>
      <c r="B26" s="169" t="s">
        <v>320</v>
      </c>
      <c r="C26" s="90" t="s">
        <v>49</v>
      </c>
      <c r="D26" s="90" t="s">
        <v>51</v>
      </c>
      <c r="E26" s="90" t="s">
        <v>78</v>
      </c>
      <c r="F26" s="121" t="s">
        <v>414</v>
      </c>
      <c r="G26" s="150"/>
      <c r="H26" s="150"/>
      <c r="I26" s="150"/>
      <c r="J26" s="185"/>
      <c r="K26" s="185"/>
      <c r="L26" s="185"/>
      <c r="M26" s="185"/>
      <c r="N26" s="185">
        <v>55</v>
      </c>
      <c r="O26" s="185">
        <f t="shared" si="14"/>
        <v>55</v>
      </c>
      <c r="P26" s="185"/>
      <c r="Q26" s="185">
        <f t="shared" si="15"/>
        <v>55</v>
      </c>
      <c r="R26" s="185"/>
      <c r="S26" s="185">
        <f t="shared" si="16"/>
        <v>55</v>
      </c>
      <c r="T26" s="185">
        <v>207.1</v>
      </c>
      <c r="U26" s="185">
        <f t="shared" si="17"/>
        <v>262.1</v>
      </c>
      <c r="V26" s="185"/>
      <c r="W26" s="185">
        <f t="shared" si="18"/>
        <v>262.1</v>
      </c>
      <c r="X26" s="185"/>
      <c r="Y26" s="185">
        <f t="shared" si="19"/>
        <v>262.1</v>
      </c>
      <c r="Z26" s="185"/>
      <c r="AA26" s="185">
        <f t="shared" si="20"/>
        <v>262.1</v>
      </c>
    </row>
    <row r="27" spans="1:27" s="7" customFormat="1" ht="17.25" customHeight="1">
      <c r="A27" s="95" t="s">
        <v>237</v>
      </c>
      <c r="B27" s="169" t="s">
        <v>320</v>
      </c>
      <c r="C27" s="90" t="s">
        <v>49</v>
      </c>
      <c r="D27" s="90" t="s">
        <v>51</v>
      </c>
      <c r="E27" s="90" t="s">
        <v>78</v>
      </c>
      <c r="F27" s="90" t="s">
        <v>86</v>
      </c>
      <c r="G27" s="150">
        <v>27.6</v>
      </c>
      <c r="H27" s="150">
        <v>0</v>
      </c>
      <c r="I27" s="150">
        <f>G27+H27</f>
        <v>27.6</v>
      </c>
      <c r="J27" s="185"/>
      <c r="K27" s="185">
        <f>I27+J27</f>
        <v>27.6</v>
      </c>
      <c r="L27" s="185"/>
      <c r="M27" s="185">
        <f t="shared" si="13"/>
        <v>27.6</v>
      </c>
      <c r="N27" s="185"/>
      <c r="O27" s="185">
        <f t="shared" si="14"/>
        <v>27.6</v>
      </c>
      <c r="P27" s="185"/>
      <c r="Q27" s="185">
        <f t="shared" si="15"/>
        <v>27.6</v>
      </c>
      <c r="R27" s="185"/>
      <c r="S27" s="185">
        <f t="shared" si="16"/>
        <v>27.6</v>
      </c>
      <c r="T27" s="185"/>
      <c r="U27" s="185">
        <f t="shared" si="17"/>
        <v>27.6</v>
      </c>
      <c r="V27" s="185"/>
      <c r="W27" s="185">
        <f t="shared" si="18"/>
        <v>27.6</v>
      </c>
      <c r="X27" s="185"/>
      <c r="Y27" s="185">
        <f t="shared" si="19"/>
        <v>27.6</v>
      </c>
      <c r="Z27" s="185"/>
      <c r="AA27" s="185">
        <f t="shared" si="20"/>
        <v>27.6</v>
      </c>
    </row>
    <row r="28" spans="1:27" s="7" customFormat="1" ht="15" customHeight="1">
      <c r="A28" s="95" t="s">
        <v>410</v>
      </c>
      <c r="B28" s="205" t="s">
        <v>320</v>
      </c>
      <c r="C28" s="90" t="s">
        <v>49</v>
      </c>
      <c r="D28" s="90" t="s">
        <v>51</v>
      </c>
      <c r="E28" s="90" t="s">
        <v>78</v>
      </c>
      <c r="F28" s="90" t="s">
        <v>411</v>
      </c>
      <c r="G28" s="150"/>
      <c r="H28" s="150"/>
      <c r="I28" s="150"/>
      <c r="J28" s="185"/>
      <c r="K28" s="185"/>
      <c r="L28" s="185">
        <v>0.5</v>
      </c>
      <c r="M28" s="185">
        <f t="shared" si="13"/>
        <v>0.5</v>
      </c>
      <c r="N28" s="185"/>
      <c r="O28" s="185">
        <f t="shared" si="14"/>
        <v>0.5</v>
      </c>
      <c r="P28" s="185">
        <v>1.2</v>
      </c>
      <c r="Q28" s="185">
        <f t="shared" si="15"/>
        <v>1.7</v>
      </c>
      <c r="R28" s="185">
        <v>0.4</v>
      </c>
      <c r="S28" s="185">
        <f t="shared" si="16"/>
        <v>2.1</v>
      </c>
      <c r="T28" s="185"/>
      <c r="U28" s="185">
        <f t="shared" si="17"/>
        <v>2.1</v>
      </c>
      <c r="V28" s="185"/>
      <c r="W28" s="185">
        <f t="shared" si="18"/>
        <v>2.1</v>
      </c>
      <c r="X28" s="185"/>
      <c r="Y28" s="185">
        <f t="shared" si="19"/>
        <v>2.1</v>
      </c>
      <c r="Z28" s="185">
        <v>5</v>
      </c>
      <c r="AA28" s="185">
        <f t="shared" si="20"/>
        <v>7.1</v>
      </c>
    </row>
    <row r="29" spans="1:27" s="7" customFormat="1" ht="41.25" customHeight="1">
      <c r="A29" s="96" t="s">
        <v>88</v>
      </c>
      <c r="B29" s="169" t="s">
        <v>320</v>
      </c>
      <c r="C29" s="90" t="s">
        <v>49</v>
      </c>
      <c r="D29" s="90" t="s">
        <v>51</v>
      </c>
      <c r="E29" s="90" t="s">
        <v>89</v>
      </c>
      <c r="F29" s="90"/>
      <c r="G29" s="150">
        <f aca="true" t="shared" si="21" ref="G29:AA29">G30</f>
        <v>1</v>
      </c>
      <c r="H29" s="150">
        <f t="shared" si="21"/>
        <v>0</v>
      </c>
      <c r="I29" s="150">
        <f t="shared" si="21"/>
        <v>1</v>
      </c>
      <c r="J29" s="185">
        <f t="shared" si="21"/>
        <v>0</v>
      </c>
      <c r="K29" s="185">
        <f t="shared" si="21"/>
        <v>1</v>
      </c>
      <c r="L29" s="185">
        <f t="shared" si="21"/>
        <v>0</v>
      </c>
      <c r="M29" s="185">
        <f t="shared" si="21"/>
        <v>1</v>
      </c>
      <c r="N29" s="185">
        <f t="shared" si="21"/>
        <v>0</v>
      </c>
      <c r="O29" s="185">
        <f t="shared" si="21"/>
        <v>1</v>
      </c>
      <c r="P29" s="185">
        <f t="shared" si="21"/>
        <v>0</v>
      </c>
      <c r="Q29" s="185">
        <f t="shared" si="21"/>
        <v>1</v>
      </c>
      <c r="R29" s="185">
        <f t="shared" si="21"/>
        <v>0</v>
      </c>
      <c r="S29" s="185">
        <f t="shared" si="21"/>
        <v>1</v>
      </c>
      <c r="T29" s="185">
        <f t="shared" si="21"/>
        <v>0</v>
      </c>
      <c r="U29" s="185">
        <f t="shared" si="21"/>
        <v>1</v>
      </c>
      <c r="V29" s="185">
        <f t="shared" si="21"/>
        <v>0</v>
      </c>
      <c r="W29" s="185">
        <f t="shared" si="21"/>
        <v>1</v>
      </c>
      <c r="X29" s="185">
        <f t="shared" si="21"/>
        <v>0</v>
      </c>
      <c r="Y29" s="185">
        <f t="shared" si="21"/>
        <v>1</v>
      </c>
      <c r="Z29" s="185">
        <f t="shared" si="21"/>
        <v>0</v>
      </c>
      <c r="AA29" s="185">
        <f t="shared" si="21"/>
        <v>1</v>
      </c>
    </row>
    <row r="30" spans="1:27" s="7" customFormat="1" ht="25.5" customHeight="1">
      <c r="A30" s="95" t="s">
        <v>236</v>
      </c>
      <c r="B30" s="169" t="s">
        <v>320</v>
      </c>
      <c r="C30" s="90" t="s">
        <v>49</v>
      </c>
      <c r="D30" s="90" t="s">
        <v>51</v>
      </c>
      <c r="E30" s="90" t="s">
        <v>89</v>
      </c>
      <c r="F30" s="90" t="s">
        <v>84</v>
      </c>
      <c r="G30" s="150">
        <v>1</v>
      </c>
      <c r="H30" s="150">
        <v>0</v>
      </c>
      <c r="I30" s="150">
        <f>G30+H30</f>
        <v>1</v>
      </c>
      <c r="J30" s="185"/>
      <c r="K30" s="185">
        <f>I30+J30</f>
        <v>1</v>
      </c>
      <c r="L30" s="185"/>
      <c r="M30" s="185">
        <f>K30+L30</f>
        <v>1</v>
      </c>
      <c r="N30" s="185"/>
      <c r="O30" s="185">
        <f>M30+N30</f>
        <v>1</v>
      </c>
      <c r="P30" s="185"/>
      <c r="Q30" s="185">
        <f>O30+P30</f>
        <v>1</v>
      </c>
      <c r="R30" s="185"/>
      <c r="S30" s="185">
        <f>Q30+R30</f>
        <v>1</v>
      </c>
      <c r="T30" s="185"/>
      <c r="U30" s="185">
        <f>S30+T30</f>
        <v>1</v>
      </c>
      <c r="V30" s="185"/>
      <c r="W30" s="185">
        <f>U30+V30</f>
        <v>1</v>
      </c>
      <c r="X30" s="185"/>
      <c r="Y30" s="185">
        <f>W30+X30</f>
        <v>1</v>
      </c>
      <c r="Z30" s="185"/>
      <c r="AA30" s="185">
        <f>Y30+Z30</f>
        <v>1</v>
      </c>
    </row>
    <row r="31" spans="1:27" s="23" customFormat="1" ht="15.75" customHeight="1" hidden="1">
      <c r="A31" s="81" t="s">
        <v>173</v>
      </c>
      <c r="B31" s="169" t="s">
        <v>320</v>
      </c>
      <c r="C31" s="87" t="s">
        <v>49</v>
      </c>
      <c r="D31" s="87" t="s">
        <v>174</v>
      </c>
      <c r="E31" s="87"/>
      <c r="F31" s="87"/>
      <c r="G31" s="149">
        <f aca="true" t="shared" si="22" ref="G31:AA31">G32</f>
        <v>0</v>
      </c>
      <c r="H31" s="149">
        <f t="shared" si="22"/>
        <v>0</v>
      </c>
      <c r="I31" s="149">
        <f t="shared" si="22"/>
        <v>0</v>
      </c>
      <c r="J31" s="184">
        <f t="shared" si="22"/>
        <v>0</v>
      </c>
      <c r="K31" s="184">
        <f t="shared" si="22"/>
        <v>0</v>
      </c>
      <c r="L31" s="184">
        <f t="shared" si="22"/>
        <v>0</v>
      </c>
      <c r="M31" s="184">
        <f t="shared" si="22"/>
        <v>0</v>
      </c>
      <c r="N31" s="184">
        <f t="shared" si="22"/>
        <v>0</v>
      </c>
      <c r="O31" s="184">
        <f t="shared" si="22"/>
        <v>0</v>
      </c>
      <c r="P31" s="184">
        <f t="shared" si="22"/>
        <v>0</v>
      </c>
      <c r="Q31" s="184">
        <f t="shared" si="22"/>
        <v>0</v>
      </c>
      <c r="R31" s="184">
        <f t="shared" si="22"/>
        <v>0</v>
      </c>
      <c r="S31" s="184">
        <f t="shared" si="22"/>
        <v>0</v>
      </c>
      <c r="T31" s="184">
        <f t="shared" si="22"/>
        <v>0</v>
      </c>
      <c r="U31" s="184">
        <f t="shared" si="22"/>
        <v>0</v>
      </c>
      <c r="V31" s="184">
        <f t="shared" si="22"/>
        <v>0</v>
      </c>
      <c r="W31" s="184">
        <f t="shared" si="22"/>
        <v>0</v>
      </c>
      <c r="X31" s="184">
        <f t="shared" si="22"/>
        <v>0</v>
      </c>
      <c r="Y31" s="184">
        <f t="shared" si="22"/>
        <v>0</v>
      </c>
      <c r="Z31" s="184">
        <f t="shared" si="22"/>
        <v>0</v>
      </c>
      <c r="AA31" s="184">
        <f t="shared" si="22"/>
        <v>0</v>
      </c>
    </row>
    <row r="32" spans="1:27" s="7" customFormat="1" ht="15.75" hidden="1">
      <c r="A32" s="95" t="s">
        <v>175</v>
      </c>
      <c r="B32" s="169" t="s">
        <v>320</v>
      </c>
      <c r="C32" s="90" t="s">
        <v>49</v>
      </c>
      <c r="D32" s="90" t="s">
        <v>174</v>
      </c>
      <c r="E32" s="90" t="s">
        <v>177</v>
      </c>
      <c r="F32" s="90"/>
      <c r="G32" s="150">
        <f aca="true" t="shared" si="23" ref="G32:M32">G33+G37</f>
        <v>0</v>
      </c>
      <c r="H32" s="150">
        <f t="shared" si="23"/>
        <v>0</v>
      </c>
      <c r="I32" s="150">
        <f t="shared" si="23"/>
        <v>0</v>
      </c>
      <c r="J32" s="185">
        <f t="shared" si="23"/>
        <v>0</v>
      </c>
      <c r="K32" s="185">
        <f t="shared" si="23"/>
        <v>0</v>
      </c>
      <c r="L32" s="185">
        <f t="shared" si="23"/>
        <v>0</v>
      </c>
      <c r="M32" s="185">
        <f t="shared" si="23"/>
        <v>0</v>
      </c>
      <c r="N32" s="185">
        <f aca="true" t="shared" si="24" ref="N32:S32">N33+N37</f>
        <v>0</v>
      </c>
      <c r="O32" s="185">
        <f t="shared" si="24"/>
        <v>0</v>
      </c>
      <c r="P32" s="185">
        <f t="shared" si="24"/>
        <v>0</v>
      </c>
      <c r="Q32" s="185">
        <f t="shared" si="24"/>
        <v>0</v>
      </c>
      <c r="R32" s="185">
        <f t="shared" si="24"/>
        <v>0</v>
      </c>
      <c r="S32" s="185">
        <f t="shared" si="24"/>
        <v>0</v>
      </c>
      <c r="T32" s="185">
        <f aca="true" t="shared" si="25" ref="T32:Y32">T33+T37</f>
        <v>0</v>
      </c>
      <c r="U32" s="185">
        <f t="shared" si="25"/>
        <v>0</v>
      </c>
      <c r="V32" s="185">
        <f t="shared" si="25"/>
        <v>0</v>
      </c>
      <c r="W32" s="185">
        <f t="shared" si="25"/>
        <v>0</v>
      </c>
      <c r="X32" s="185">
        <f t="shared" si="25"/>
        <v>0</v>
      </c>
      <c r="Y32" s="185">
        <f t="shared" si="25"/>
        <v>0</v>
      </c>
      <c r="Z32" s="185">
        <f>Z33+Z37</f>
        <v>0</v>
      </c>
      <c r="AA32" s="185">
        <f>AA33+AA37</f>
        <v>0</v>
      </c>
    </row>
    <row r="33" spans="1:27" s="7" customFormat="1" ht="15.75" hidden="1">
      <c r="A33" s="95" t="s">
        <v>176</v>
      </c>
      <c r="B33" s="169" t="s">
        <v>320</v>
      </c>
      <c r="C33" s="90" t="s">
        <v>49</v>
      </c>
      <c r="D33" s="90" t="s">
        <v>174</v>
      </c>
      <c r="E33" s="90" t="s">
        <v>178</v>
      </c>
      <c r="F33" s="90"/>
      <c r="G33" s="150">
        <f aca="true" t="shared" si="26" ref="G33:M33">G35+G36+G34</f>
        <v>0</v>
      </c>
      <c r="H33" s="150">
        <f t="shared" si="26"/>
        <v>0</v>
      </c>
      <c r="I33" s="150">
        <f t="shared" si="26"/>
        <v>0</v>
      </c>
      <c r="J33" s="185">
        <f t="shared" si="26"/>
        <v>0</v>
      </c>
      <c r="K33" s="185">
        <f t="shared" si="26"/>
        <v>0</v>
      </c>
      <c r="L33" s="185">
        <f t="shared" si="26"/>
        <v>0</v>
      </c>
      <c r="M33" s="185">
        <f t="shared" si="26"/>
        <v>0</v>
      </c>
      <c r="N33" s="185">
        <f aca="true" t="shared" si="27" ref="N33:S33">N35+N36+N34</f>
        <v>0</v>
      </c>
      <c r="O33" s="185">
        <f t="shared" si="27"/>
        <v>0</v>
      </c>
      <c r="P33" s="185">
        <f t="shared" si="27"/>
        <v>0</v>
      </c>
      <c r="Q33" s="185">
        <f t="shared" si="27"/>
        <v>0</v>
      </c>
      <c r="R33" s="185">
        <f t="shared" si="27"/>
        <v>0</v>
      </c>
      <c r="S33" s="185">
        <f t="shared" si="27"/>
        <v>0</v>
      </c>
      <c r="T33" s="185">
        <f aca="true" t="shared" si="28" ref="T33:Y33">T35+T36+T34</f>
        <v>0</v>
      </c>
      <c r="U33" s="185">
        <f t="shared" si="28"/>
        <v>0</v>
      </c>
      <c r="V33" s="185">
        <f t="shared" si="28"/>
        <v>0</v>
      </c>
      <c r="W33" s="185">
        <f t="shared" si="28"/>
        <v>0</v>
      </c>
      <c r="X33" s="185">
        <f t="shared" si="28"/>
        <v>0</v>
      </c>
      <c r="Y33" s="185">
        <f t="shared" si="28"/>
        <v>0</v>
      </c>
      <c r="Z33" s="185">
        <f>Z35+Z36+Z34</f>
        <v>0</v>
      </c>
      <c r="AA33" s="185">
        <f>AA35+AA36+AA34</f>
        <v>0</v>
      </c>
    </row>
    <row r="34" spans="1:27" s="7" customFormat="1" ht="15.75" hidden="1">
      <c r="A34" s="120" t="s">
        <v>74</v>
      </c>
      <c r="B34" s="169" t="s">
        <v>320</v>
      </c>
      <c r="C34" s="121" t="s">
        <v>49</v>
      </c>
      <c r="D34" s="121" t="s">
        <v>174</v>
      </c>
      <c r="E34" s="121" t="s">
        <v>178</v>
      </c>
      <c r="F34" s="121" t="s">
        <v>79</v>
      </c>
      <c r="G34" s="150"/>
      <c r="H34" s="150"/>
      <c r="I34" s="150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</row>
    <row r="35" spans="1:27" s="7" customFormat="1" ht="25.5" hidden="1">
      <c r="A35" s="95" t="s">
        <v>81</v>
      </c>
      <c r="B35" s="169" t="s">
        <v>320</v>
      </c>
      <c r="C35" s="90" t="s">
        <v>49</v>
      </c>
      <c r="D35" s="90" t="s">
        <v>174</v>
      </c>
      <c r="E35" s="90" t="s">
        <v>178</v>
      </c>
      <c r="F35" s="90" t="s">
        <v>82</v>
      </c>
      <c r="G35" s="150"/>
      <c r="H35" s="150"/>
      <c r="I35" s="150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</row>
    <row r="36" spans="1:27" s="7" customFormat="1" ht="27" customHeight="1" hidden="1">
      <c r="A36" s="95" t="s">
        <v>316</v>
      </c>
      <c r="B36" s="169" t="s">
        <v>320</v>
      </c>
      <c r="C36" s="90" t="s">
        <v>49</v>
      </c>
      <c r="D36" s="90" t="s">
        <v>174</v>
      </c>
      <c r="E36" s="90" t="s">
        <v>178</v>
      </c>
      <c r="F36" s="90" t="s">
        <v>84</v>
      </c>
      <c r="G36" s="150"/>
      <c r="H36" s="150"/>
      <c r="I36" s="150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</row>
    <row r="37" spans="1:27" s="7" customFormat="1" ht="16.5" customHeight="1" hidden="1">
      <c r="A37" s="120" t="s">
        <v>318</v>
      </c>
      <c r="B37" s="169" t="s">
        <v>320</v>
      </c>
      <c r="C37" s="121" t="s">
        <v>49</v>
      </c>
      <c r="D37" s="121" t="s">
        <v>174</v>
      </c>
      <c r="E37" s="121" t="s">
        <v>319</v>
      </c>
      <c r="F37" s="121"/>
      <c r="G37" s="150">
        <f aca="true" t="shared" si="29" ref="G37:AA37">G38</f>
        <v>0</v>
      </c>
      <c r="H37" s="150">
        <f t="shared" si="29"/>
        <v>0</v>
      </c>
      <c r="I37" s="150">
        <f t="shared" si="29"/>
        <v>0</v>
      </c>
      <c r="J37" s="185">
        <f t="shared" si="29"/>
        <v>0</v>
      </c>
      <c r="K37" s="185">
        <f t="shared" si="29"/>
        <v>0</v>
      </c>
      <c r="L37" s="185">
        <f t="shared" si="29"/>
        <v>0</v>
      </c>
      <c r="M37" s="185">
        <f t="shared" si="29"/>
        <v>0</v>
      </c>
      <c r="N37" s="185">
        <f t="shared" si="29"/>
        <v>0</v>
      </c>
      <c r="O37" s="185">
        <f t="shared" si="29"/>
        <v>0</v>
      </c>
      <c r="P37" s="185">
        <f t="shared" si="29"/>
        <v>0</v>
      </c>
      <c r="Q37" s="185">
        <f t="shared" si="29"/>
        <v>0</v>
      </c>
      <c r="R37" s="185">
        <f t="shared" si="29"/>
        <v>0</v>
      </c>
      <c r="S37" s="185">
        <f t="shared" si="29"/>
        <v>0</v>
      </c>
      <c r="T37" s="185">
        <f t="shared" si="29"/>
        <v>0</v>
      </c>
      <c r="U37" s="185">
        <f t="shared" si="29"/>
        <v>0</v>
      </c>
      <c r="V37" s="185">
        <f t="shared" si="29"/>
        <v>0</v>
      </c>
      <c r="W37" s="185">
        <f t="shared" si="29"/>
        <v>0</v>
      </c>
      <c r="X37" s="185">
        <f t="shared" si="29"/>
        <v>0</v>
      </c>
      <c r="Y37" s="185">
        <f t="shared" si="29"/>
        <v>0</v>
      </c>
      <c r="Z37" s="185">
        <f t="shared" si="29"/>
        <v>0</v>
      </c>
      <c r="AA37" s="185">
        <f t="shared" si="29"/>
        <v>0</v>
      </c>
    </row>
    <row r="38" spans="1:27" s="7" customFormat="1" ht="14.25" customHeight="1" hidden="1">
      <c r="A38" s="120" t="s">
        <v>74</v>
      </c>
      <c r="B38" s="169" t="s">
        <v>320</v>
      </c>
      <c r="C38" s="121" t="s">
        <v>49</v>
      </c>
      <c r="D38" s="121" t="s">
        <v>174</v>
      </c>
      <c r="E38" s="121" t="s">
        <v>319</v>
      </c>
      <c r="F38" s="121" t="s">
        <v>79</v>
      </c>
      <c r="G38" s="150"/>
      <c r="H38" s="150"/>
      <c r="I38" s="150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</row>
    <row r="39" spans="1:27" s="5" customFormat="1" ht="14.25" customHeight="1">
      <c r="A39" s="81" t="s">
        <v>94</v>
      </c>
      <c r="B39" s="169" t="s">
        <v>320</v>
      </c>
      <c r="C39" s="97" t="s">
        <v>49</v>
      </c>
      <c r="D39" s="97" t="s">
        <v>67</v>
      </c>
      <c r="E39" s="98"/>
      <c r="F39" s="98"/>
      <c r="G39" s="152">
        <f aca="true" t="shared" si="30" ref="G39:L39">G40+G46</f>
        <v>370</v>
      </c>
      <c r="H39" s="152">
        <f t="shared" si="30"/>
        <v>0</v>
      </c>
      <c r="I39" s="152">
        <f t="shared" si="30"/>
        <v>370</v>
      </c>
      <c r="J39" s="187">
        <f t="shared" si="30"/>
        <v>0</v>
      </c>
      <c r="K39" s="187">
        <f t="shared" si="30"/>
        <v>370</v>
      </c>
      <c r="L39" s="187">
        <f t="shared" si="30"/>
        <v>0</v>
      </c>
      <c r="M39" s="187">
        <f aca="true" t="shared" si="31" ref="M39:S39">M40+M46+M49</f>
        <v>370</v>
      </c>
      <c r="N39" s="187">
        <f t="shared" si="31"/>
        <v>30.6</v>
      </c>
      <c r="O39" s="187">
        <f t="shared" si="31"/>
        <v>400.6</v>
      </c>
      <c r="P39" s="187">
        <f t="shared" si="31"/>
        <v>0</v>
      </c>
      <c r="Q39" s="187">
        <f t="shared" si="31"/>
        <v>400.6</v>
      </c>
      <c r="R39" s="187">
        <f t="shared" si="31"/>
        <v>0</v>
      </c>
      <c r="S39" s="187">
        <f t="shared" si="31"/>
        <v>400.6</v>
      </c>
      <c r="T39" s="187">
        <f aca="true" t="shared" si="32" ref="T39:Y39">T40+T46+T49</f>
        <v>-107.1</v>
      </c>
      <c r="U39" s="187">
        <f t="shared" si="32"/>
        <v>293.5</v>
      </c>
      <c r="V39" s="187">
        <f t="shared" si="32"/>
        <v>-58</v>
      </c>
      <c r="W39" s="187">
        <f t="shared" si="32"/>
        <v>235.5</v>
      </c>
      <c r="X39" s="187">
        <f t="shared" si="32"/>
        <v>0</v>
      </c>
      <c r="Y39" s="187">
        <f t="shared" si="32"/>
        <v>235.5</v>
      </c>
      <c r="Z39" s="187">
        <f>Z40+Z46+Z49</f>
        <v>0</v>
      </c>
      <c r="AA39" s="187">
        <f>AA40+AA46+AA49</f>
        <v>235.5</v>
      </c>
    </row>
    <row r="40" spans="1:27" ht="42.75" customHeight="1">
      <c r="A40" s="95" t="s">
        <v>95</v>
      </c>
      <c r="B40" s="169" t="s">
        <v>320</v>
      </c>
      <c r="C40" s="99" t="s">
        <v>49</v>
      </c>
      <c r="D40" s="99" t="s">
        <v>67</v>
      </c>
      <c r="E40" s="99" t="s">
        <v>97</v>
      </c>
      <c r="F40" s="100"/>
      <c r="G40" s="153">
        <f aca="true" t="shared" si="33" ref="G40:AA40">G41</f>
        <v>70</v>
      </c>
      <c r="H40" s="153">
        <f t="shared" si="33"/>
        <v>0</v>
      </c>
      <c r="I40" s="153">
        <f t="shared" si="33"/>
        <v>70</v>
      </c>
      <c r="J40" s="188">
        <f t="shared" si="33"/>
        <v>0</v>
      </c>
      <c r="K40" s="188">
        <f t="shared" si="33"/>
        <v>70</v>
      </c>
      <c r="L40" s="188">
        <f t="shared" si="33"/>
        <v>0</v>
      </c>
      <c r="M40" s="188">
        <f t="shared" si="33"/>
        <v>70</v>
      </c>
      <c r="N40" s="188">
        <f t="shared" si="33"/>
        <v>0</v>
      </c>
      <c r="O40" s="188">
        <f t="shared" si="33"/>
        <v>70</v>
      </c>
      <c r="P40" s="188">
        <f t="shared" si="33"/>
        <v>0</v>
      </c>
      <c r="Q40" s="188">
        <f t="shared" si="33"/>
        <v>70</v>
      </c>
      <c r="R40" s="188">
        <f t="shared" si="33"/>
        <v>0</v>
      </c>
      <c r="S40" s="188">
        <f t="shared" si="33"/>
        <v>70</v>
      </c>
      <c r="T40" s="188">
        <f t="shared" si="33"/>
        <v>0</v>
      </c>
      <c r="U40" s="188">
        <f t="shared" si="33"/>
        <v>70</v>
      </c>
      <c r="V40" s="188">
        <f t="shared" si="33"/>
        <v>0</v>
      </c>
      <c r="W40" s="188">
        <f t="shared" si="33"/>
        <v>70</v>
      </c>
      <c r="X40" s="188">
        <f t="shared" si="33"/>
        <v>0</v>
      </c>
      <c r="Y40" s="188">
        <f t="shared" si="33"/>
        <v>70</v>
      </c>
      <c r="Z40" s="188">
        <f t="shared" si="33"/>
        <v>0</v>
      </c>
      <c r="AA40" s="188">
        <f t="shared" si="33"/>
        <v>70</v>
      </c>
    </row>
    <row r="41" spans="1:27" ht="15" customHeight="1">
      <c r="A41" s="85" t="s">
        <v>96</v>
      </c>
      <c r="B41" s="169" t="s">
        <v>320</v>
      </c>
      <c r="C41" s="99" t="s">
        <v>49</v>
      </c>
      <c r="D41" s="99" t="s">
        <v>67</v>
      </c>
      <c r="E41" s="99" t="s">
        <v>30</v>
      </c>
      <c r="F41" s="100"/>
      <c r="G41" s="153">
        <f aca="true" t="shared" si="34" ref="G41:M41">G42+G43+G45</f>
        <v>70</v>
      </c>
      <c r="H41" s="153">
        <f t="shared" si="34"/>
        <v>0</v>
      </c>
      <c r="I41" s="153">
        <f t="shared" si="34"/>
        <v>70</v>
      </c>
      <c r="J41" s="188">
        <f t="shared" si="34"/>
        <v>0</v>
      </c>
      <c r="K41" s="188">
        <f t="shared" si="34"/>
        <v>70</v>
      </c>
      <c r="L41" s="188">
        <f t="shared" si="34"/>
        <v>0</v>
      </c>
      <c r="M41" s="188">
        <f t="shared" si="34"/>
        <v>70</v>
      </c>
      <c r="N41" s="188">
        <f aca="true" t="shared" si="35" ref="N41:S41">N42+N43+N45</f>
        <v>0</v>
      </c>
      <c r="O41" s="188">
        <f t="shared" si="35"/>
        <v>70</v>
      </c>
      <c r="P41" s="188">
        <f t="shared" si="35"/>
        <v>0</v>
      </c>
      <c r="Q41" s="188">
        <f t="shared" si="35"/>
        <v>70</v>
      </c>
      <c r="R41" s="188">
        <f t="shared" si="35"/>
        <v>0</v>
      </c>
      <c r="S41" s="188">
        <f t="shared" si="35"/>
        <v>70</v>
      </c>
      <c r="T41" s="188">
        <f aca="true" t="shared" si="36" ref="T41:Y41">T42+T43+T45</f>
        <v>0</v>
      </c>
      <c r="U41" s="188">
        <f t="shared" si="36"/>
        <v>70</v>
      </c>
      <c r="V41" s="188">
        <f t="shared" si="36"/>
        <v>0</v>
      </c>
      <c r="W41" s="188">
        <f t="shared" si="36"/>
        <v>70</v>
      </c>
      <c r="X41" s="188">
        <f t="shared" si="36"/>
        <v>0</v>
      </c>
      <c r="Y41" s="188">
        <f t="shared" si="36"/>
        <v>70</v>
      </c>
      <c r="Z41" s="188">
        <f>Z42+Z43+Z45</f>
        <v>0</v>
      </c>
      <c r="AA41" s="188">
        <f>AA42+AA43+AA45</f>
        <v>70</v>
      </c>
    </row>
    <row r="42" spans="1:27" s="7" customFormat="1" ht="25.5" hidden="1">
      <c r="A42" s="86" t="s">
        <v>234</v>
      </c>
      <c r="B42" s="169" t="s">
        <v>320</v>
      </c>
      <c r="C42" s="99" t="s">
        <v>49</v>
      </c>
      <c r="D42" s="99" t="s">
        <v>67</v>
      </c>
      <c r="E42" s="99" t="s">
        <v>443</v>
      </c>
      <c r="F42" s="90" t="s">
        <v>79</v>
      </c>
      <c r="G42" s="150">
        <v>70</v>
      </c>
      <c r="H42" s="150">
        <v>0</v>
      </c>
      <c r="I42" s="150">
        <f>G42+H42</f>
        <v>70</v>
      </c>
      <c r="J42" s="185"/>
      <c r="K42" s="185">
        <f>I42+J42</f>
        <v>70</v>
      </c>
      <c r="L42" s="185">
        <v>-70</v>
      </c>
      <c r="M42" s="185">
        <f>K42+L42</f>
        <v>0</v>
      </c>
      <c r="N42" s="185"/>
      <c r="O42" s="185">
        <f>M42+N42</f>
        <v>0</v>
      </c>
      <c r="P42" s="185"/>
      <c r="Q42" s="185">
        <f>O42+P42</f>
        <v>0</v>
      </c>
      <c r="R42" s="185"/>
      <c r="S42" s="185">
        <f>Q42+R42</f>
        <v>0</v>
      </c>
      <c r="T42" s="185"/>
      <c r="U42" s="185">
        <f>S42+T42</f>
        <v>0</v>
      </c>
      <c r="V42" s="185"/>
      <c r="W42" s="185">
        <f>U42+V42</f>
        <v>0</v>
      </c>
      <c r="X42" s="185"/>
      <c r="Y42" s="185">
        <f>W42+X42</f>
        <v>0</v>
      </c>
      <c r="Z42" s="185"/>
      <c r="AA42" s="185">
        <f>Y42+Z42</f>
        <v>0</v>
      </c>
    </row>
    <row r="43" spans="1:27" s="7" customFormat="1" ht="25.5">
      <c r="A43" s="95" t="s">
        <v>81</v>
      </c>
      <c r="B43" s="169" t="s">
        <v>320</v>
      </c>
      <c r="C43" s="99" t="s">
        <v>49</v>
      </c>
      <c r="D43" s="99" t="s">
        <v>67</v>
      </c>
      <c r="E43" s="99" t="s">
        <v>30</v>
      </c>
      <c r="F43" s="90" t="s">
        <v>82</v>
      </c>
      <c r="G43" s="151"/>
      <c r="H43" s="151"/>
      <c r="I43" s="151"/>
      <c r="J43" s="186"/>
      <c r="K43" s="186"/>
      <c r="L43" s="186"/>
      <c r="M43" s="185">
        <f>K43+L43</f>
        <v>0</v>
      </c>
      <c r="N43" s="185">
        <f>L43+M43</f>
        <v>0</v>
      </c>
      <c r="O43" s="185">
        <f>M43+N43</f>
        <v>0</v>
      </c>
      <c r="P43" s="185"/>
      <c r="Q43" s="185">
        <f>O43+P43</f>
        <v>0</v>
      </c>
      <c r="R43" s="185"/>
      <c r="S43" s="185">
        <f>Q43+R43</f>
        <v>0</v>
      </c>
      <c r="T43" s="185"/>
      <c r="U43" s="185">
        <f>S43+T43</f>
        <v>0</v>
      </c>
      <c r="V43" s="185">
        <v>3.05</v>
      </c>
      <c r="W43" s="185">
        <f>U43+V43</f>
        <v>3.05</v>
      </c>
      <c r="X43" s="185">
        <v>47</v>
      </c>
      <c r="Y43" s="185">
        <f>W43+X43</f>
        <v>50.05</v>
      </c>
      <c r="Z43" s="185"/>
      <c r="AA43" s="185">
        <f>Y43+Z43</f>
        <v>50.05</v>
      </c>
    </row>
    <row r="44" spans="1:27" s="7" customFormat="1" ht="25.5" hidden="1">
      <c r="A44" s="95" t="s">
        <v>81</v>
      </c>
      <c r="B44" s="169" t="s">
        <v>320</v>
      </c>
      <c r="C44" s="99" t="s">
        <v>49</v>
      </c>
      <c r="D44" s="99" t="s">
        <v>67</v>
      </c>
      <c r="E44" s="99" t="s">
        <v>30</v>
      </c>
      <c r="F44" s="90" t="s">
        <v>82</v>
      </c>
      <c r="G44" s="151"/>
      <c r="H44" s="151"/>
      <c r="I44" s="151"/>
      <c r="J44" s="186"/>
      <c r="K44" s="186"/>
      <c r="L44" s="186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</row>
    <row r="45" spans="1:27" s="7" customFormat="1" ht="27" customHeight="1">
      <c r="A45" s="95" t="s">
        <v>236</v>
      </c>
      <c r="B45" s="169" t="s">
        <v>320</v>
      </c>
      <c r="C45" s="99" t="s">
        <v>49</v>
      </c>
      <c r="D45" s="99" t="s">
        <v>67</v>
      </c>
      <c r="E45" s="99" t="s">
        <v>30</v>
      </c>
      <c r="F45" s="90" t="s">
        <v>84</v>
      </c>
      <c r="G45" s="150"/>
      <c r="H45" s="150"/>
      <c r="I45" s="150"/>
      <c r="J45" s="185"/>
      <c r="K45" s="185"/>
      <c r="L45" s="185">
        <v>70</v>
      </c>
      <c r="M45" s="185">
        <f>K45+L45</f>
        <v>70</v>
      </c>
      <c r="N45" s="185"/>
      <c r="O45" s="185">
        <f>M45+N45</f>
        <v>70</v>
      </c>
      <c r="P45" s="185"/>
      <c r="Q45" s="185">
        <f>O45+P45</f>
        <v>70</v>
      </c>
      <c r="R45" s="185"/>
      <c r="S45" s="185">
        <f>Q45+R45</f>
        <v>70</v>
      </c>
      <c r="T45" s="185"/>
      <c r="U45" s="185">
        <f>S45+T45</f>
        <v>70</v>
      </c>
      <c r="V45" s="185">
        <v>-3.05</v>
      </c>
      <c r="W45" s="185">
        <f>U45+V45</f>
        <v>66.95</v>
      </c>
      <c r="X45" s="185">
        <v>-47</v>
      </c>
      <c r="Y45" s="185">
        <f>W45+X45</f>
        <v>19.950000000000003</v>
      </c>
      <c r="Z45" s="185"/>
      <c r="AA45" s="185">
        <f>Y45+Z45</f>
        <v>19.950000000000003</v>
      </c>
    </row>
    <row r="46" spans="1:27" s="7" customFormat="1" ht="28.5" customHeight="1">
      <c r="A46" s="95" t="s">
        <v>31</v>
      </c>
      <c r="B46" s="169" t="s">
        <v>320</v>
      </c>
      <c r="C46" s="71" t="s">
        <v>49</v>
      </c>
      <c r="D46" s="99" t="s">
        <v>67</v>
      </c>
      <c r="E46" s="90" t="s">
        <v>32</v>
      </c>
      <c r="F46" s="90"/>
      <c r="G46" s="150">
        <f aca="true" t="shared" si="37" ref="G46:Z47">G47</f>
        <v>300</v>
      </c>
      <c r="H46" s="150">
        <f t="shared" si="37"/>
        <v>0</v>
      </c>
      <c r="I46" s="150">
        <f t="shared" si="37"/>
        <v>300</v>
      </c>
      <c r="J46" s="185">
        <f t="shared" si="37"/>
        <v>0</v>
      </c>
      <c r="K46" s="185">
        <f t="shared" si="37"/>
        <v>300</v>
      </c>
      <c r="L46" s="185">
        <f t="shared" si="37"/>
        <v>0</v>
      </c>
      <c r="M46" s="185">
        <f t="shared" si="37"/>
        <v>300</v>
      </c>
      <c r="N46" s="185">
        <f t="shared" si="37"/>
        <v>0</v>
      </c>
      <c r="O46" s="185">
        <f t="shared" si="37"/>
        <v>300</v>
      </c>
      <c r="P46" s="185">
        <f t="shared" si="37"/>
        <v>0</v>
      </c>
      <c r="Q46" s="185">
        <f t="shared" si="37"/>
        <v>300</v>
      </c>
      <c r="R46" s="185">
        <f t="shared" si="37"/>
        <v>0</v>
      </c>
      <c r="S46" s="185">
        <f t="shared" si="37"/>
        <v>300</v>
      </c>
      <c r="T46" s="185">
        <f t="shared" si="37"/>
        <v>-107.1</v>
      </c>
      <c r="U46" s="185">
        <f t="shared" si="37"/>
        <v>192.9</v>
      </c>
      <c r="V46" s="185">
        <f t="shared" si="37"/>
        <v>-58</v>
      </c>
      <c r="W46" s="185">
        <f>W47</f>
        <v>134.9</v>
      </c>
      <c r="X46" s="185">
        <f t="shared" si="37"/>
        <v>0</v>
      </c>
      <c r="Y46" s="185">
        <f>Y47</f>
        <v>134.9</v>
      </c>
      <c r="Z46" s="185">
        <f t="shared" si="37"/>
        <v>0</v>
      </c>
      <c r="AA46" s="185">
        <f>AA47</f>
        <v>134.9</v>
      </c>
    </row>
    <row r="47" spans="1:27" s="7" customFormat="1" ht="28.5" customHeight="1">
      <c r="A47" s="95" t="s">
        <v>33</v>
      </c>
      <c r="B47" s="169" t="s">
        <v>320</v>
      </c>
      <c r="C47" s="71" t="s">
        <v>49</v>
      </c>
      <c r="D47" s="99" t="s">
        <v>67</v>
      </c>
      <c r="E47" s="90" t="s">
        <v>34</v>
      </c>
      <c r="F47" s="90"/>
      <c r="G47" s="150">
        <f t="shared" si="37"/>
        <v>300</v>
      </c>
      <c r="H47" s="150">
        <f t="shared" si="37"/>
        <v>0</v>
      </c>
      <c r="I47" s="150">
        <f t="shared" si="37"/>
        <v>300</v>
      </c>
      <c r="J47" s="185">
        <f t="shared" si="37"/>
        <v>0</v>
      </c>
      <c r="K47" s="185">
        <f t="shared" si="37"/>
        <v>300</v>
      </c>
      <c r="L47" s="185">
        <f t="shared" si="37"/>
        <v>0</v>
      </c>
      <c r="M47" s="185">
        <f t="shared" si="37"/>
        <v>300</v>
      </c>
      <c r="N47" s="185">
        <f t="shared" si="37"/>
        <v>0</v>
      </c>
      <c r="O47" s="185">
        <f t="shared" si="37"/>
        <v>300</v>
      </c>
      <c r="P47" s="185">
        <f t="shared" si="37"/>
        <v>0</v>
      </c>
      <c r="Q47" s="185">
        <f t="shared" si="37"/>
        <v>300</v>
      </c>
      <c r="R47" s="185">
        <f t="shared" si="37"/>
        <v>0</v>
      </c>
      <c r="S47" s="185">
        <f t="shared" si="37"/>
        <v>300</v>
      </c>
      <c r="T47" s="185">
        <f t="shared" si="37"/>
        <v>-107.1</v>
      </c>
      <c r="U47" s="185">
        <f t="shared" si="37"/>
        <v>192.9</v>
      </c>
      <c r="V47" s="185">
        <f>V48</f>
        <v>-58</v>
      </c>
      <c r="W47" s="185">
        <f>W48</f>
        <v>134.9</v>
      </c>
      <c r="X47" s="185">
        <f>X48</f>
        <v>0</v>
      </c>
      <c r="Y47" s="185">
        <f>Y48</f>
        <v>134.9</v>
      </c>
      <c r="Z47" s="185">
        <f>Z48</f>
        <v>0</v>
      </c>
      <c r="AA47" s="185">
        <f>AA48</f>
        <v>134.9</v>
      </c>
    </row>
    <row r="48" spans="1:27" s="7" customFormat="1" ht="27" customHeight="1">
      <c r="A48" s="95" t="s">
        <v>236</v>
      </c>
      <c r="B48" s="169" t="s">
        <v>320</v>
      </c>
      <c r="C48" s="71" t="s">
        <v>49</v>
      </c>
      <c r="D48" s="99" t="s">
        <v>67</v>
      </c>
      <c r="E48" s="90" t="s">
        <v>34</v>
      </c>
      <c r="F48" s="90" t="s">
        <v>84</v>
      </c>
      <c r="G48" s="150">
        <v>300</v>
      </c>
      <c r="H48" s="150">
        <v>0</v>
      </c>
      <c r="I48" s="150">
        <f>G48+H48</f>
        <v>300</v>
      </c>
      <c r="J48" s="185"/>
      <c r="K48" s="185">
        <f>I48+J48</f>
        <v>300</v>
      </c>
      <c r="L48" s="185"/>
      <c r="M48" s="185">
        <f>K48+L48</f>
        <v>300</v>
      </c>
      <c r="N48" s="185"/>
      <c r="O48" s="185">
        <f>M48+N48</f>
        <v>300</v>
      </c>
      <c r="P48" s="185"/>
      <c r="Q48" s="185">
        <f>O48+P48</f>
        <v>300</v>
      </c>
      <c r="R48" s="185"/>
      <c r="S48" s="185">
        <f>Q48+R48</f>
        <v>300</v>
      </c>
      <c r="T48" s="185">
        <v>-107.1</v>
      </c>
      <c r="U48" s="185">
        <f>S48+T48</f>
        <v>192.9</v>
      </c>
      <c r="V48" s="185">
        <v>-58</v>
      </c>
      <c r="W48" s="185">
        <f>U48+V48</f>
        <v>134.9</v>
      </c>
      <c r="X48" s="185"/>
      <c r="Y48" s="185">
        <f>W48+X48</f>
        <v>134.9</v>
      </c>
      <c r="Z48" s="185"/>
      <c r="AA48" s="185">
        <f>Y48+Z48</f>
        <v>134.9</v>
      </c>
    </row>
    <row r="49" spans="1:27" s="7" customFormat="1" ht="27" customHeight="1">
      <c r="A49" s="95" t="s">
        <v>415</v>
      </c>
      <c r="B49" s="209" t="s">
        <v>416</v>
      </c>
      <c r="C49" s="92" t="s">
        <v>49</v>
      </c>
      <c r="D49" s="92" t="s">
        <v>67</v>
      </c>
      <c r="E49" s="92" t="s">
        <v>113</v>
      </c>
      <c r="F49" s="90"/>
      <c r="G49" s="150"/>
      <c r="H49" s="150"/>
      <c r="I49" s="150"/>
      <c r="J49" s="185"/>
      <c r="K49" s="185"/>
      <c r="L49" s="185"/>
      <c r="M49" s="185">
        <f aca="true" t="shared" si="38" ref="M49:AA50">M50</f>
        <v>0</v>
      </c>
      <c r="N49" s="185">
        <f t="shared" si="38"/>
        <v>30.6</v>
      </c>
      <c r="O49" s="185">
        <f t="shared" si="38"/>
        <v>30.6</v>
      </c>
      <c r="P49" s="185">
        <f t="shared" si="38"/>
        <v>0</v>
      </c>
      <c r="Q49" s="185">
        <f t="shared" si="38"/>
        <v>30.6</v>
      </c>
      <c r="R49" s="185">
        <f t="shared" si="38"/>
        <v>0</v>
      </c>
      <c r="S49" s="185">
        <f t="shared" si="38"/>
        <v>30.6</v>
      </c>
      <c r="T49" s="185">
        <f t="shared" si="38"/>
        <v>0</v>
      </c>
      <c r="U49" s="185">
        <f t="shared" si="38"/>
        <v>30.6</v>
      </c>
      <c r="V49" s="185">
        <f t="shared" si="38"/>
        <v>0</v>
      </c>
      <c r="W49" s="185">
        <f t="shared" si="38"/>
        <v>30.6</v>
      </c>
      <c r="X49" s="185">
        <f t="shared" si="38"/>
        <v>0</v>
      </c>
      <c r="Y49" s="185">
        <f t="shared" si="38"/>
        <v>30.6</v>
      </c>
      <c r="Z49" s="185">
        <f t="shared" si="38"/>
        <v>0</v>
      </c>
      <c r="AA49" s="185">
        <f t="shared" si="38"/>
        <v>30.6</v>
      </c>
    </row>
    <row r="50" spans="1:27" s="7" customFormat="1" ht="15" customHeight="1">
      <c r="A50" s="95" t="s">
        <v>417</v>
      </c>
      <c r="B50" s="209" t="s">
        <v>416</v>
      </c>
      <c r="C50" s="92" t="s">
        <v>49</v>
      </c>
      <c r="D50" s="92" t="s">
        <v>67</v>
      </c>
      <c r="E50" s="92" t="s">
        <v>418</v>
      </c>
      <c r="F50" s="90"/>
      <c r="G50" s="150"/>
      <c r="H50" s="150"/>
      <c r="I50" s="150"/>
      <c r="J50" s="185"/>
      <c r="K50" s="185"/>
      <c r="L50" s="185"/>
      <c r="M50" s="185">
        <f t="shared" si="38"/>
        <v>0</v>
      </c>
      <c r="N50" s="185">
        <f t="shared" si="38"/>
        <v>30.6</v>
      </c>
      <c r="O50" s="185">
        <f t="shared" si="38"/>
        <v>30.6</v>
      </c>
      <c r="P50" s="185">
        <f t="shared" si="38"/>
        <v>0</v>
      </c>
      <c r="Q50" s="185">
        <f t="shared" si="38"/>
        <v>30.6</v>
      </c>
      <c r="R50" s="185">
        <f t="shared" si="38"/>
        <v>0</v>
      </c>
      <c r="S50" s="185">
        <f t="shared" si="38"/>
        <v>30.6</v>
      </c>
      <c r="T50" s="185">
        <f t="shared" si="38"/>
        <v>0</v>
      </c>
      <c r="U50" s="185">
        <f t="shared" si="38"/>
        <v>30.6</v>
      </c>
      <c r="V50" s="185">
        <f t="shared" si="38"/>
        <v>0</v>
      </c>
      <c r="W50" s="185">
        <f t="shared" si="38"/>
        <v>30.6</v>
      </c>
      <c r="X50" s="185">
        <f t="shared" si="38"/>
        <v>0</v>
      </c>
      <c r="Y50" s="185">
        <f t="shared" si="38"/>
        <v>30.6</v>
      </c>
      <c r="Z50" s="185">
        <f t="shared" si="38"/>
        <v>0</v>
      </c>
      <c r="AA50" s="185">
        <f t="shared" si="38"/>
        <v>30.6</v>
      </c>
    </row>
    <row r="51" spans="1:27" s="7" customFormat="1" ht="28.5" customHeight="1">
      <c r="A51" s="95" t="s">
        <v>419</v>
      </c>
      <c r="B51" s="209" t="s">
        <v>416</v>
      </c>
      <c r="C51" s="92" t="s">
        <v>49</v>
      </c>
      <c r="D51" s="92" t="s">
        <v>67</v>
      </c>
      <c r="E51" s="92" t="s">
        <v>418</v>
      </c>
      <c r="F51" s="90" t="s">
        <v>84</v>
      </c>
      <c r="G51" s="150"/>
      <c r="H51" s="150"/>
      <c r="I51" s="150"/>
      <c r="J51" s="185"/>
      <c r="K51" s="185"/>
      <c r="L51" s="185"/>
      <c r="M51" s="185"/>
      <c r="N51" s="185">
        <v>30.6</v>
      </c>
      <c r="O51" s="185">
        <f>M51+N51</f>
        <v>30.6</v>
      </c>
      <c r="P51" s="185"/>
      <c r="Q51" s="185">
        <f>O51+P51</f>
        <v>30.6</v>
      </c>
      <c r="R51" s="185"/>
      <c r="S51" s="185">
        <f>Q51+R51</f>
        <v>30.6</v>
      </c>
      <c r="T51" s="185"/>
      <c r="U51" s="185">
        <f>S51+T51</f>
        <v>30.6</v>
      </c>
      <c r="V51" s="185"/>
      <c r="W51" s="185">
        <f>U51+V51</f>
        <v>30.6</v>
      </c>
      <c r="X51" s="185"/>
      <c r="Y51" s="185">
        <f>W51+X51</f>
        <v>30.6</v>
      </c>
      <c r="Z51" s="185"/>
      <c r="AA51" s="185">
        <f>Y51+Z51</f>
        <v>30.6</v>
      </c>
    </row>
    <row r="52" spans="1:27" s="16" customFormat="1" ht="15" customHeight="1">
      <c r="A52" s="101" t="s">
        <v>98</v>
      </c>
      <c r="B52" s="168" t="s">
        <v>320</v>
      </c>
      <c r="C52" s="102" t="s">
        <v>50</v>
      </c>
      <c r="D52" s="102"/>
      <c r="E52" s="103"/>
      <c r="F52" s="103"/>
      <c r="G52" s="154">
        <f>G53</f>
        <v>243.6</v>
      </c>
      <c r="H52" s="154">
        <f aca="true" t="shared" si="39" ref="H52:Z54">H53</f>
        <v>0</v>
      </c>
      <c r="I52" s="154">
        <f t="shared" si="39"/>
        <v>243.6</v>
      </c>
      <c r="J52" s="189">
        <f t="shared" si="39"/>
        <v>0</v>
      </c>
      <c r="K52" s="189">
        <f t="shared" si="39"/>
        <v>243.6</v>
      </c>
      <c r="L52" s="189">
        <f t="shared" si="39"/>
        <v>0</v>
      </c>
      <c r="M52" s="189">
        <f t="shared" si="39"/>
        <v>243.6</v>
      </c>
      <c r="N52" s="189">
        <f t="shared" si="39"/>
        <v>0</v>
      </c>
      <c r="O52" s="189">
        <f t="shared" si="39"/>
        <v>243.6</v>
      </c>
      <c r="P52" s="189">
        <f t="shared" si="39"/>
        <v>0</v>
      </c>
      <c r="Q52" s="189">
        <f t="shared" si="39"/>
        <v>243.6</v>
      </c>
      <c r="R52" s="189">
        <f t="shared" si="39"/>
        <v>0</v>
      </c>
      <c r="S52" s="189">
        <f t="shared" si="39"/>
        <v>243.6</v>
      </c>
      <c r="T52" s="189">
        <f t="shared" si="39"/>
        <v>-24.4</v>
      </c>
      <c r="U52" s="189">
        <f t="shared" si="39"/>
        <v>219.2</v>
      </c>
      <c r="V52" s="189">
        <f t="shared" si="39"/>
        <v>0</v>
      </c>
      <c r="W52" s="189">
        <f t="shared" si="39"/>
        <v>219.2</v>
      </c>
      <c r="X52" s="189">
        <f t="shared" si="39"/>
        <v>0</v>
      </c>
      <c r="Y52" s="189">
        <f aca="true" t="shared" si="40" ref="X52:AA54">Y53</f>
        <v>219.2</v>
      </c>
      <c r="Z52" s="189">
        <f t="shared" si="39"/>
        <v>0</v>
      </c>
      <c r="AA52" s="189">
        <f t="shared" si="40"/>
        <v>219.2</v>
      </c>
    </row>
    <row r="53" spans="1:27" s="5" customFormat="1" ht="15" customHeight="1">
      <c r="A53" s="104" t="s">
        <v>99</v>
      </c>
      <c r="B53" s="169" t="s">
        <v>320</v>
      </c>
      <c r="C53" s="97" t="s">
        <v>50</v>
      </c>
      <c r="D53" s="97" t="s">
        <v>52</v>
      </c>
      <c r="E53" s="98"/>
      <c r="F53" s="98"/>
      <c r="G53" s="152">
        <f>G54</f>
        <v>243.6</v>
      </c>
      <c r="H53" s="152">
        <f t="shared" si="39"/>
        <v>0</v>
      </c>
      <c r="I53" s="152">
        <f t="shared" si="39"/>
        <v>243.6</v>
      </c>
      <c r="J53" s="187">
        <f t="shared" si="39"/>
        <v>0</v>
      </c>
      <c r="K53" s="187">
        <f t="shared" si="39"/>
        <v>243.6</v>
      </c>
      <c r="L53" s="187">
        <f t="shared" si="39"/>
        <v>0</v>
      </c>
      <c r="M53" s="187">
        <f t="shared" si="39"/>
        <v>243.6</v>
      </c>
      <c r="N53" s="187">
        <f t="shared" si="39"/>
        <v>0</v>
      </c>
      <c r="O53" s="187">
        <f t="shared" si="39"/>
        <v>243.6</v>
      </c>
      <c r="P53" s="187">
        <f t="shared" si="39"/>
        <v>0</v>
      </c>
      <c r="Q53" s="187">
        <f t="shared" si="39"/>
        <v>243.6</v>
      </c>
      <c r="R53" s="187">
        <f t="shared" si="39"/>
        <v>0</v>
      </c>
      <c r="S53" s="187">
        <f t="shared" si="39"/>
        <v>243.6</v>
      </c>
      <c r="T53" s="187">
        <f t="shared" si="39"/>
        <v>-24.4</v>
      </c>
      <c r="U53" s="187">
        <f t="shared" si="39"/>
        <v>219.2</v>
      </c>
      <c r="V53" s="187">
        <f t="shared" si="39"/>
        <v>0</v>
      </c>
      <c r="W53" s="187">
        <f t="shared" si="39"/>
        <v>219.2</v>
      </c>
      <c r="X53" s="187">
        <f t="shared" si="40"/>
        <v>0</v>
      </c>
      <c r="Y53" s="187">
        <f t="shared" si="40"/>
        <v>219.2</v>
      </c>
      <c r="Z53" s="187">
        <f t="shared" si="40"/>
        <v>0</v>
      </c>
      <c r="AA53" s="187">
        <f t="shared" si="40"/>
        <v>219.2</v>
      </c>
    </row>
    <row r="54" spans="1:27" ht="41.25" customHeight="1">
      <c r="A54" s="95" t="s">
        <v>95</v>
      </c>
      <c r="B54" s="169" t="s">
        <v>320</v>
      </c>
      <c r="C54" s="99" t="s">
        <v>50</v>
      </c>
      <c r="D54" s="99" t="s">
        <v>52</v>
      </c>
      <c r="E54" s="99" t="s">
        <v>97</v>
      </c>
      <c r="F54" s="100"/>
      <c r="G54" s="153">
        <f>G55</f>
        <v>243.6</v>
      </c>
      <c r="H54" s="153">
        <f t="shared" si="39"/>
        <v>0</v>
      </c>
      <c r="I54" s="153">
        <f t="shared" si="39"/>
        <v>243.6</v>
      </c>
      <c r="J54" s="188">
        <f t="shared" si="39"/>
        <v>0</v>
      </c>
      <c r="K54" s="188">
        <f t="shared" si="39"/>
        <v>243.6</v>
      </c>
      <c r="L54" s="188">
        <f t="shared" si="39"/>
        <v>0</v>
      </c>
      <c r="M54" s="188">
        <f t="shared" si="39"/>
        <v>243.6</v>
      </c>
      <c r="N54" s="188">
        <f t="shared" si="39"/>
        <v>0</v>
      </c>
      <c r="O54" s="188">
        <f t="shared" si="39"/>
        <v>243.6</v>
      </c>
      <c r="P54" s="188">
        <f t="shared" si="39"/>
        <v>0</v>
      </c>
      <c r="Q54" s="188">
        <f t="shared" si="39"/>
        <v>243.6</v>
      </c>
      <c r="R54" s="188">
        <f t="shared" si="39"/>
        <v>0</v>
      </c>
      <c r="S54" s="188">
        <f t="shared" si="39"/>
        <v>243.6</v>
      </c>
      <c r="T54" s="188">
        <f t="shared" si="39"/>
        <v>-24.4</v>
      </c>
      <c r="U54" s="188">
        <f t="shared" si="39"/>
        <v>219.2</v>
      </c>
      <c r="V54" s="188">
        <f t="shared" si="39"/>
        <v>0</v>
      </c>
      <c r="W54" s="188">
        <f t="shared" si="39"/>
        <v>219.2</v>
      </c>
      <c r="X54" s="188">
        <f t="shared" si="40"/>
        <v>0</v>
      </c>
      <c r="Y54" s="188">
        <f t="shared" si="40"/>
        <v>219.2</v>
      </c>
      <c r="Z54" s="188">
        <f t="shared" si="40"/>
        <v>0</v>
      </c>
      <c r="AA54" s="188">
        <f t="shared" si="40"/>
        <v>219.2</v>
      </c>
    </row>
    <row r="55" spans="1:27" ht="27.75" customHeight="1">
      <c r="A55" s="85" t="s">
        <v>100</v>
      </c>
      <c r="B55" s="169" t="s">
        <v>320</v>
      </c>
      <c r="C55" s="99" t="s">
        <v>50</v>
      </c>
      <c r="D55" s="99" t="s">
        <v>52</v>
      </c>
      <c r="E55" s="99" t="s">
        <v>341</v>
      </c>
      <c r="F55" s="100"/>
      <c r="G55" s="153">
        <f aca="true" t="shared" si="41" ref="G55:M55">G56+G57+G58</f>
        <v>243.6</v>
      </c>
      <c r="H55" s="153">
        <f t="shared" si="41"/>
        <v>0</v>
      </c>
      <c r="I55" s="153">
        <f t="shared" si="41"/>
        <v>243.6</v>
      </c>
      <c r="J55" s="188">
        <f t="shared" si="41"/>
        <v>0</v>
      </c>
      <c r="K55" s="188">
        <f t="shared" si="41"/>
        <v>243.6</v>
      </c>
      <c r="L55" s="188">
        <f t="shared" si="41"/>
        <v>0</v>
      </c>
      <c r="M55" s="188">
        <f t="shared" si="41"/>
        <v>243.6</v>
      </c>
      <c r="N55" s="188">
        <f aca="true" t="shared" si="42" ref="N55:S55">N56+N57+N58</f>
        <v>0</v>
      </c>
      <c r="O55" s="188">
        <f t="shared" si="42"/>
        <v>243.6</v>
      </c>
      <c r="P55" s="188">
        <f t="shared" si="42"/>
        <v>0</v>
      </c>
      <c r="Q55" s="188">
        <f t="shared" si="42"/>
        <v>243.6</v>
      </c>
      <c r="R55" s="188">
        <f t="shared" si="42"/>
        <v>0</v>
      </c>
      <c r="S55" s="188">
        <f t="shared" si="42"/>
        <v>243.6</v>
      </c>
      <c r="T55" s="188">
        <f aca="true" t="shared" si="43" ref="T55:Y55">T56+T57+T58</f>
        <v>-24.4</v>
      </c>
      <c r="U55" s="188">
        <f t="shared" si="43"/>
        <v>219.2</v>
      </c>
      <c r="V55" s="188">
        <f t="shared" si="43"/>
        <v>0</v>
      </c>
      <c r="W55" s="188">
        <f t="shared" si="43"/>
        <v>219.2</v>
      </c>
      <c r="X55" s="188">
        <f t="shared" si="43"/>
        <v>0</v>
      </c>
      <c r="Y55" s="188">
        <f t="shared" si="43"/>
        <v>219.2</v>
      </c>
      <c r="Z55" s="188">
        <f>Z56+Z57+Z58</f>
        <v>0</v>
      </c>
      <c r="AA55" s="188">
        <f>AA56+AA57+AA58</f>
        <v>219.2</v>
      </c>
    </row>
    <row r="56" spans="1:27" ht="25.5">
      <c r="A56" s="86" t="s">
        <v>234</v>
      </c>
      <c r="B56" s="169" t="s">
        <v>320</v>
      </c>
      <c r="C56" s="99" t="s">
        <v>50</v>
      </c>
      <c r="D56" s="99" t="s">
        <v>52</v>
      </c>
      <c r="E56" s="99" t="s">
        <v>341</v>
      </c>
      <c r="F56" s="90" t="s">
        <v>79</v>
      </c>
      <c r="G56" s="150">
        <v>243.6</v>
      </c>
      <c r="H56" s="150">
        <v>0</v>
      </c>
      <c r="I56" s="150">
        <f>G56+H56</f>
        <v>243.6</v>
      </c>
      <c r="J56" s="185"/>
      <c r="K56" s="185">
        <f>I56+J56</f>
        <v>243.6</v>
      </c>
      <c r="L56" s="185"/>
      <c r="M56" s="185">
        <f>K56+L56</f>
        <v>243.6</v>
      </c>
      <c r="N56" s="185"/>
      <c r="O56" s="185">
        <f>M56+N56</f>
        <v>243.6</v>
      </c>
      <c r="P56" s="185"/>
      <c r="Q56" s="185">
        <f>O56+P56</f>
        <v>243.6</v>
      </c>
      <c r="R56" s="185"/>
      <c r="S56" s="185">
        <f>Q56+R56</f>
        <v>243.6</v>
      </c>
      <c r="T56" s="185">
        <v>-24.4</v>
      </c>
      <c r="U56" s="185">
        <f>S56+T56</f>
        <v>219.2</v>
      </c>
      <c r="V56" s="185"/>
      <c r="W56" s="185">
        <f>U56+V56</f>
        <v>219.2</v>
      </c>
      <c r="X56" s="185"/>
      <c r="Y56" s="185">
        <f>W56+X56</f>
        <v>219.2</v>
      </c>
      <c r="Z56" s="185"/>
      <c r="AA56" s="185">
        <f>Y56+Z56</f>
        <v>219.2</v>
      </c>
    </row>
    <row r="57" spans="1:27" s="8" customFormat="1" ht="25.5" hidden="1">
      <c r="A57" s="95" t="s">
        <v>81</v>
      </c>
      <c r="B57" s="169" t="s">
        <v>320</v>
      </c>
      <c r="C57" s="99" t="s">
        <v>50</v>
      </c>
      <c r="D57" s="99" t="s">
        <v>52</v>
      </c>
      <c r="E57" s="99" t="s">
        <v>101</v>
      </c>
      <c r="F57" s="90" t="s">
        <v>82</v>
      </c>
      <c r="G57" s="151"/>
      <c r="H57" s="151"/>
      <c r="I57" s="151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</row>
    <row r="58" spans="1:27" ht="29.25" customHeight="1" hidden="1">
      <c r="A58" s="95" t="s">
        <v>316</v>
      </c>
      <c r="B58" s="169" t="s">
        <v>320</v>
      </c>
      <c r="C58" s="99" t="s">
        <v>50</v>
      </c>
      <c r="D58" s="99" t="s">
        <v>52</v>
      </c>
      <c r="E58" s="99" t="s">
        <v>101</v>
      </c>
      <c r="F58" s="90" t="s">
        <v>84</v>
      </c>
      <c r="G58" s="150"/>
      <c r="H58" s="150"/>
      <c r="I58" s="150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</row>
    <row r="59" spans="1:27" s="17" customFormat="1" ht="27.75" customHeight="1">
      <c r="A59" s="105" t="s">
        <v>102</v>
      </c>
      <c r="B59" s="168" t="s">
        <v>320</v>
      </c>
      <c r="C59" s="106" t="s">
        <v>52</v>
      </c>
      <c r="D59" s="106"/>
      <c r="E59" s="107"/>
      <c r="F59" s="107"/>
      <c r="G59" s="155">
        <f aca="true" t="shared" si="44" ref="G59:AA59">G60</f>
        <v>210</v>
      </c>
      <c r="H59" s="155">
        <f t="shared" si="44"/>
        <v>0</v>
      </c>
      <c r="I59" s="155">
        <f t="shared" si="44"/>
        <v>210</v>
      </c>
      <c r="J59" s="190">
        <f t="shared" si="44"/>
        <v>0</v>
      </c>
      <c r="K59" s="190">
        <f t="shared" si="44"/>
        <v>210</v>
      </c>
      <c r="L59" s="190">
        <f t="shared" si="44"/>
        <v>6202.93692</v>
      </c>
      <c r="M59" s="190">
        <f t="shared" si="44"/>
        <v>6412.93692</v>
      </c>
      <c r="N59" s="190">
        <f t="shared" si="44"/>
        <v>0</v>
      </c>
      <c r="O59" s="190">
        <f t="shared" si="44"/>
        <v>6412.93692</v>
      </c>
      <c r="P59" s="190">
        <f t="shared" si="44"/>
        <v>0</v>
      </c>
      <c r="Q59" s="190">
        <f t="shared" si="44"/>
        <v>6412.93692</v>
      </c>
      <c r="R59" s="190">
        <f t="shared" si="44"/>
        <v>-87</v>
      </c>
      <c r="S59" s="190">
        <f t="shared" si="44"/>
        <v>6325.93692</v>
      </c>
      <c r="T59" s="190">
        <f t="shared" si="44"/>
        <v>0</v>
      </c>
      <c r="U59" s="190">
        <f t="shared" si="44"/>
        <v>6325.93692</v>
      </c>
      <c r="V59" s="190">
        <f t="shared" si="44"/>
        <v>0</v>
      </c>
      <c r="W59" s="190">
        <f t="shared" si="44"/>
        <v>6325.93692</v>
      </c>
      <c r="X59" s="190">
        <f t="shared" si="44"/>
        <v>0</v>
      </c>
      <c r="Y59" s="190">
        <f t="shared" si="44"/>
        <v>6325.93692</v>
      </c>
      <c r="Z59" s="190">
        <f t="shared" si="44"/>
        <v>55</v>
      </c>
      <c r="AA59" s="190">
        <f t="shared" si="44"/>
        <v>6380.93692</v>
      </c>
    </row>
    <row r="60" spans="1:27" s="15" customFormat="1" ht="27.75" customHeight="1">
      <c r="A60" s="81" t="s">
        <v>103</v>
      </c>
      <c r="B60" s="169" t="s">
        <v>320</v>
      </c>
      <c r="C60" s="87" t="s">
        <v>52</v>
      </c>
      <c r="D60" s="87" t="s">
        <v>53</v>
      </c>
      <c r="E60" s="88"/>
      <c r="F60" s="87"/>
      <c r="G60" s="156">
        <f>G63</f>
        <v>210</v>
      </c>
      <c r="H60" s="156">
        <f>H63</f>
        <v>0</v>
      </c>
      <c r="I60" s="156">
        <f>I63</f>
        <v>210</v>
      </c>
      <c r="J60" s="191">
        <f>J63</f>
        <v>0</v>
      </c>
      <c r="K60" s="191">
        <f aca="true" t="shared" si="45" ref="K60:Q60">K63+K61</f>
        <v>210</v>
      </c>
      <c r="L60" s="191">
        <f t="shared" si="45"/>
        <v>6202.93692</v>
      </c>
      <c r="M60" s="191">
        <f t="shared" si="45"/>
        <v>6412.93692</v>
      </c>
      <c r="N60" s="191">
        <f t="shared" si="45"/>
        <v>0</v>
      </c>
      <c r="O60" s="191">
        <f t="shared" si="45"/>
        <v>6412.93692</v>
      </c>
      <c r="P60" s="191">
        <f t="shared" si="45"/>
        <v>0</v>
      </c>
      <c r="Q60" s="191">
        <f t="shared" si="45"/>
        <v>6412.93692</v>
      </c>
      <c r="R60" s="191">
        <f aca="true" t="shared" si="46" ref="R60:W60">R63+R61</f>
        <v>-87</v>
      </c>
      <c r="S60" s="191">
        <f t="shared" si="46"/>
        <v>6325.93692</v>
      </c>
      <c r="T60" s="191">
        <f t="shared" si="46"/>
        <v>0</v>
      </c>
      <c r="U60" s="191">
        <f t="shared" si="46"/>
        <v>6325.93692</v>
      </c>
      <c r="V60" s="191">
        <f t="shared" si="46"/>
        <v>0</v>
      </c>
      <c r="W60" s="191">
        <f t="shared" si="46"/>
        <v>6325.93692</v>
      </c>
      <c r="X60" s="191">
        <f>X63+X61</f>
        <v>0</v>
      </c>
      <c r="Y60" s="191">
        <f>Y63+Y61</f>
        <v>6325.93692</v>
      </c>
      <c r="Z60" s="191">
        <f>Z63+Z61</f>
        <v>55</v>
      </c>
      <c r="AA60" s="191">
        <f>AA63+AA61</f>
        <v>6380.93692</v>
      </c>
    </row>
    <row r="61" spans="1:27" s="15" customFormat="1" ht="27.75" customHeight="1">
      <c r="A61" s="120" t="s">
        <v>408</v>
      </c>
      <c r="B61" s="169" t="s">
        <v>320</v>
      </c>
      <c r="C61" s="121" t="s">
        <v>52</v>
      </c>
      <c r="D61" s="121" t="s">
        <v>53</v>
      </c>
      <c r="E61" s="205" t="s">
        <v>339</v>
      </c>
      <c r="F61" s="210"/>
      <c r="G61" s="156"/>
      <c r="H61" s="156"/>
      <c r="I61" s="156"/>
      <c r="J61" s="191"/>
      <c r="K61" s="206">
        <f aca="true" t="shared" si="47" ref="K61:AA61">K62</f>
        <v>0</v>
      </c>
      <c r="L61" s="206">
        <f t="shared" si="47"/>
        <v>6202.93692</v>
      </c>
      <c r="M61" s="206">
        <f t="shared" si="47"/>
        <v>6202.93692</v>
      </c>
      <c r="N61" s="206">
        <f t="shared" si="47"/>
        <v>0</v>
      </c>
      <c r="O61" s="206">
        <f t="shared" si="47"/>
        <v>6202.93692</v>
      </c>
      <c r="P61" s="206">
        <f t="shared" si="47"/>
        <v>0</v>
      </c>
      <c r="Q61" s="206">
        <f t="shared" si="47"/>
        <v>6202.93692</v>
      </c>
      <c r="R61" s="206">
        <f t="shared" si="47"/>
        <v>0</v>
      </c>
      <c r="S61" s="206">
        <f t="shared" si="47"/>
        <v>6202.93692</v>
      </c>
      <c r="T61" s="206">
        <f t="shared" si="47"/>
        <v>0</v>
      </c>
      <c r="U61" s="206">
        <f t="shared" si="47"/>
        <v>6202.93692</v>
      </c>
      <c r="V61" s="206">
        <f t="shared" si="47"/>
        <v>0</v>
      </c>
      <c r="W61" s="206">
        <f t="shared" si="47"/>
        <v>6202.93692</v>
      </c>
      <c r="X61" s="206">
        <f t="shared" si="47"/>
        <v>0</v>
      </c>
      <c r="Y61" s="206">
        <f t="shared" si="47"/>
        <v>6202.93692</v>
      </c>
      <c r="Z61" s="206">
        <f t="shared" si="47"/>
        <v>0</v>
      </c>
      <c r="AA61" s="206">
        <f t="shared" si="47"/>
        <v>6202.93692</v>
      </c>
    </row>
    <row r="62" spans="1:27" s="15" customFormat="1" ht="30" customHeight="1">
      <c r="A62" s="120" t="s">
        <v>409</v>
      </c>
      <c r="B62" s="169" t="s">
        <v>320</v>
      </c>
      <c r="C62" s="121" t="s">
        <v>52</v>
      </c>
      <c r="D62" s="121" t="s">
        <v>53</v>
      </c>
      <c r="E62" s="205" t="s">
        <v>339</v>
      </c>
      <c r="F62" s="121" t="s">
        <v>84</v>
      </c>
      <c r="G62" s="156"/>
      <c r="H62" s="156"/>
      <c r="I62" s="156"/>
      <c r="J62" s="191"/>
      <c r="K62" s="206"/>
      <c r="L62" s="206">
        <v>6202.93692</v>
      </c>
      <c r="M62" s="206">
        <f>K62+L62</f>
        <v>6202.93692</v>
      </c>
      <c r="N62" s="206"/>
      <c r="O62" s="206">
        <f>M62+N62</f>
        <v>6202.93692</v>
      </c>
      <c r="P62" s="206"/>
      <c r="Q62" s="206">
        <f>O62+P62</f>
        <v>6202.93692</v>
      </c>
      <c r="R62" s="206"/>
      <c r="S62" s="206">
        <f>Q62+R62</f>
        <v>6202.93692</v>
      </c>
      <c r="T62" s="206"/>
      <c r="U62" s="206">
        <f>S62+T62</f>
        <v>6202.93692</v>
      </c>
      <c r="V62" s="206"/>
      <c r="W62" s="206">
        <f>U62+V62</f>
        <v>6202.93692</v>
      </c>
      <c r="X62" s="206"/>
      <c r="Y62" s="206">
        <f>W62+X62</f>
        <v>6202.93692</v>
      </c>
      <c r="Z62" s="206"/>
      <c r="AA62" s="206">
        <f>Y62+Z62</f>
        <v>6202.93692</v>
      </c>
    </row>
    <row r="63" spans="1:27" s="7" customFormat="1" ht="26.25" customHeight="1">
      <c r="A63" s="95" t="s">
        <v>104</v>
      </c>
      <c r="B63" s="169" t="s">
        <v>320</v>
      </c>
      <c r="C63" s="90" t="s">
        <v>52</v>
      </c>
      <c r="D63" s="90" t="s">
        <v>53</v>
      </c>
      <c r="E63" s="90" t="s">
        <v>105</v>
      </c>
      <c r="F63" s="90"/>
      <c r="G63" s="150">
        <f aca="true" t="shared" si="48" ref="G63:M63">G64+G66</f>
        <v>210</v>
      </c>
      <c r="H63" s="150">
        <f t="shared" si="48"/>
        <v>0</v>
      </c>
      <c r="I63" s="150">
        <f t="shared" si="48"/>
        <v>210</v>
      </c>
      <c r="J63" s="185">
        <f t="shared" si="48"/>
        <v>0</v>
      </c>
      <c r="K63" s="185">
        <f t="shared" si="48"/>
        <v>210</v>
      </c>
      <c r="L63" s="185">
        <f t="shared" si="48"/>
        <v>0</v>
      </c>
      <c r="M63" s="185">
        <f t="shared" si="48"/>
        <v>210</v>
      </c>
      <c r="N63" s="185">
        <f aca="true" t="shared" si="49" ref="N63:S63">N64+N66</f>
        <v>0</v>
      </c>
      <c r="O63" s="185">
        <f t="shared" si="49"/>
        <v>210</v>
      </c>
      <c r="P63" s="185">
        <f t="shared" si="49"/>
        <v>0</v>
      </c>
      <c r="Q63" s="185">
        <f t="shared" si="49"/>
        <v>210</v>
      </c>
      <c r="R63" s="185">
        <f t="shared" si="49"/>
        <v>-87</v>
      </c>
      <c r="S63" s="185">
        <f t="shared" si="49"/>
        <v>123</v>
      </c>
      <c r="T63" s="185">
        <f aca="true" t="shared" si="50" ref="T63:Y63">T64+T66</f>
        <v>0</v>
      </c>
      <c r="U63" s="185">
        <f t="shared" si="50"/>
        <v>123</v>
      </c>
      <c r="V63" s="185">
        <f t="shared" si="50"/>
        <v>0</v>
      </c>
      <c r="W63" s="185">
        <f t="shared" si="50"/>
        <v>123</v>
      </c>
      <c r="X63" s="185">
        <f t="shared" si="50"/>
        <v>0</v>
      </c>
      <c r="Y63" s="185">
        <f t="shared" si="50"/>
        <v>123</v>
      </c>
      <c r="Z63" s="185">
        <f>Z64+Z66</f>
        <v>55</v>
      </c>
      <c r="AA63" s="185">
        <f>AA64+AA66</f>
        <v>178</v>
      </c>
    </row>
    <row r="64" spans="1:27" ht="28.5" customHeight="1">
      <c r="A64" s="95" t="s">
        <v>106</v>
      </c>
      <c r="B64" s="169" t="s">
        <v>320</v>
      </c>
      <c r="C64" s="90" t="s">
        <v>52</v>
      </c>
      <c r="D64" s="90" t="s">
        <v>53</v>
      </c>
      <c r="E64" s="90" t="s">
        <v>107</v>
      </c>
      <c r="F64" s="90"/>
      <c r="G64" s="153">
        <f aca="true" t="shared" si="51" ref="G64:AA64">G65</f>
        <v>130</v>
      </c>
      <c r="H64" s="153">
        <f t="shared" si="51"/>
        <v>0</v>
      </c>
      <c r="I64" s="153">
        <f t="shared" si="51"/>
        <v>130</v>
      </c>
      <c r="J64" s="188">
        <f t="shared" si="51"/>
        <v>0</v>
      </c>
      <c r="K64" s="188">
        <f t="shared" si="51"/>
        <v>130</v>
      </c>
      <c r="L64" s="188">
        <f t="shared" si="51"/>
        <v>0</v>
      </c>
      <c r="M64" s="188">
        <f t="shared" si="51"/>
        <v>130</v>
      </c>
      <c r="N64" s="188">
        <f t="shared" si="51"/>
        <v>0</v>
      </c>
      <c r="O64" s="188">
        <f t="shared" si="51"/>
        <v>130</v>
      </c>
      <c r="P64" s="188">
        <f t="shared" si="51"/>
        <v>0</v>
      </c>
      <c r="Q64" s="188">
        <f t="shared" si="51"/>
        <v>130</v>
      </c>
      <c r="R64" s="188">
        <f t="shared" si="51"/>
        <v>-27</v>
      </c>
      <c r="S64" s="188">
        <f t="shared" si="51"/>
        <v>103</v>
      </c>
      <c r="T64" s="188">
        <f t="shared" si="51"/>
        <v>0</v>
      </c>
      <c r="U64" s="188">
        <f t="shared" si="51"/>
        <v>103</v>
      </c>
      <c r="V64" s="188">
        <f t="shared" si="51"/>
        <v>0</v>
      </c>
      <c r="W64" s="188">
        <f t="shared" si="51"/>
        <v>103</v>
      </c>
      <c r="X64" s="188">
        <f t="shared" si="51"/>
        <v>0</v>
      </c>
      <c r="Y64" s="188">
        <f t="shared" si="51"/>
        <v>103</v>
      </c>
      <c r="Z64" s="188">
        <f t="shared" si="51"/>
        <v>75</v>
      </c>
      <c r="AA64" s="188">
        <f t="shared" si="51"/>
        <v>178</v>
      </c>
    </row>
    <row r="65" spans="1:27" ht="27" customHeight="1">
      <c r="A65" s="95" t="s">
        <v>236</v>
      </c>
      <c r="B65" s="169" t="s">
        <v>320</v>
      </c>
      <c r="C65" s="90" t="s">
        <v>52</v>
      </c>
      <c r="D65" s="90" t="s">
        <v>53</v>
      </c>
      <c r="E65" s="90" t="s">
        <v>107</v>
      </c>
      <c r="F65" s="90" t="s">
        <v>84</v>
      </c>
      <c r="G65" s="153">
        <v>130</v>
      </c>
      <c r="H65" s="153">
        <v>0</v>
      </c>
      <c r="I65" s="153">
        <f>G65+H65</f>
        <v>130</v>
      </c>
      <c r="J65" s="188"/>
      <c r="K65" s="188">
        <f>I65+J65</f>
        <v>130</v>
      </c>
      <c r="L65" s="188"/>
      <c r="M65" s="188">
        <f>K65+L65</f>
        <v>130</v>
      </c>
      <c r="N65" s="188"/>
      <c r="O65" s="188">
        <f>M65+N65</f>
        <v>130</v>
      </c>
      <c r="P65" s="188"/>
      <c r="Q65" s="188">
        <f>O65+P65</f>
        <v>130</v>
      </c>
      <c r="R65" s="188">
        <v>-27</v>
      </c>
      <c r="S65" s="188">
        <f>Q65+R65</f>
        <v>103</v>
      </c>
      <c r="T65" s="188"/>
      <c r="U65" s="188">
        <f>S65+T65</f>
        <v>103</v>
      </c>
      <c r="V65" s="188"/>
      <c r="W65" s="188">
        <f>U65+V65</f>
        <v>103</v>
      </c>
      <c r="X65" s="188"/>
      <c r="Y65" s="188">
        <f>W65+X65</f>
        <v>103</v>
      </c>
      <c r="Z65" s="188">
        <v>75</v>
      </c>
      <c r="AA65" s="188">
        <f>Y65+Z65</f>
        <v>178</v>
      </c>
    </row>
    <row r="66" spans="1:27" s="8" customFormat="1" ht="27" customHeight="1">
      <c r="A66" s="95" t="s">
        <v>109</v>
      </c>
      <c r="B66" s="169" t="s">
        <v>320</v>
      </c>
      <c r="C66" s="90" t="s">
        <v>52</v>
      </c>
      <c r="D66" s="90" t="s">
        <v>53</v>
      </c>
      <c r="E66" s="90" t="s">
        <v>108</v>
      </c>
      <c r="F66" s="90"/>
      <c r="G66" s="153">
        <f aca="true" t="shared" si="52" ref="G66:AA66">G67</f>
        <v>80</v>
      </c>
      <c r="H66" s="153">
        <f t="shared" si="52"/>
        <v>0</v>
      </c>
      <c r="I66" s="153">
        <f t="shared" si="52"/>
        <v>80</v>
      </c>
      <c r="J66" s="188">
        <f t="shared" si="52"/>
        <v>0</v>
      </c>
      <c r="K66" s="188">
        <f t="shared" si="52"/>
        <v>80</v>
      </c>
      <c r="L66" s="188">
        <f t="shared" si="52"/>
        <v>0</v>
      </c>
      <c r="M66" s="188">
        <f t="shared" si="52"/>
        <v>80</v>
      </c>
      <c r="N66" s="188">
        <f t="shared" si="52"/>
        <v>0</v>
      </c>
      <c r="O66" s="188">
        <f t="shared" si="52"/>
        <v>80</v>
      </c>
      <c r="P66" s="188">
        <f t="shared" si="52"/>
        <v>0</v>
      </c>
      <c r="Q66" s="188">
        <f t="shared" si="52"/>
        <v>80</v>
      </c>
      <c r="R66" s="188">
        <f t="shared" si="52"/>
        <v>-60</v>
      </c>
      <c r="S66" s="188">
        <f t="shared" si="52"/>
        <v>20</v>
      </c>
      <c r="T66" s="188">
        <f t="shared" si="52"/>
        <v>0</v>
      </c>
      <c r="U66" s="188">
        <f t="shared" si="52"/>
        <v>20</v>
      </c>
      <c r="V66" s="188">
        <f t="shared" si="52"/>
        <v>0</v>
      </c>
      <c r="W66" s="188">
        <f t="shared" si="52"/>
        <v>20</v>
      </c>
      <c r="X66" s="188">
        <f t="shared" si="52"/>
        <v>0</v>
      </c>
      <c r="Y66" s="188">
        <f t="shared" si="52"/>
        <v>20</v>
      </c>
      <c r="Z66" s="188">
        <f t="shared" si="52"/>
        <v>-20</v>
      </c>
      <c r="AA66" s="188">
        <f t="shared" si="52"/>
        <v>0</v>
      </c>
    </row>
    <row r="67" spans="1:27" ht="27" customHeight="1">
      <c r="A67" s="95" t="s">
        <v>236</v>
      </c>
      <c r="B67" s="169" t="s">
        <v>320</v>
      </c>
      <c r="C67" s="90" t="s">
        <v>52</v>
      </c>
      <c r="D67" s="90" t="s">
        <v>53</v>
      </c>
      <c r="E67" s="90" t="s">
        <v>108</v>
      </c>
      <c r="F67" s="90" t="s">
        <v>84</v>
      </c>
      <c r="G67" s="153">
        <v>80</v>
      </c>
      <c r="H67" s="153">
        <v>0</v>
      </c>
      <c r="I67" s="153">
        <f>G67+H67</f>
        <v>80</v>
      </c>
      <c r="J67" s="188"/>
      <c r="K67" s="188">
        <f>I67+J67</f>
        <v>80</v>
      </c>
      <c r="L67" s="188"/>
      <c r="M67" s="188">
        <f>K67+L67</f>
        <v>80</v>
      </c>
      <c r="N67" s="188"/>
      <c r="O67" s="188">
        <f>M67+N67</f>
        <v>80</v>
      </c>
      <c r="P67" s="188"/>
      <c r="Q67" s="188">
        <f>O67+P67</f>
        <v>80</v>
      </c>
      <c r="R67" s="188">
        <v>-60</v>
      </c>
      <c r="S67" s="188">
        <f>Q67+R67</f>
        <v>20</v>
      </c>
      <c r="T67" s="188"/>
      <c r="U67" s="188">
        <f>S67+T67</f>
        <v>20</v>
      </c>
      <c r="V67" s="188"/>
      <c r="W67" s="188">
        <f>U67+V67</f>
        <v>20</v>
      </c>
      <c r="X67" s="188"/>
      <c r="Y67" s="188">
        <f>W67+X67</f>
        <v>20</v>
      </c>
      <c r="Z67" s="188">
        <v>-20</v>
      </c>
      <c r="AA67" s="188">
        <f>Y67+Z67</f>
        <v>0</v>
      </c>
    </row>
    <row r="68" spans="1:27" s="17" customFormat="1" ht="15.75" customHeight="1">
      <c r="A68" s="101" t="s">
        <v>110</v>
      </c>
      <c r="B68" s="168" t="s">
        <v>320</v>
      </c>
      <c r="C68" s="106" t="s">
        <v>51</v>
      </c>
      <c r="D68" s="106"/>
      <c r="E68" s="107"/>
      <c r="F68" s="107"/>
      <c r="G68" s="155">
        <f aca="true" t="shared" si="53" ref="G68:M68">G69+G74+G83</f>
        <v>1491.9</v>
      </c>
      <c r="H68" s="155">
        <f t="shared" si="53"/>
        <v>0</v>
      </c>
      <c r="I68" s="155">
        <f t="shared" si="53"/>
        <v>1491.9</v>
      </c>
      <c r="J68" s="190">
        <f t="shared" si="53"/>
        <v>585</v>
      </c>
      <c r="K68" s="190">
        <f t="shared" si="53"/>
        <v>2076.9</v>
      </c>
      <c r="L68" s="190">
        <f t="shared" si="53"/>
        <v>0</v>
      </c>
      <c r="M68" s="190">
        <f t="shared" si="53"/>
        <v>2076.9</v>
      </c>
      <c r="N68" s="190">
        <f aca="true" t="shared" si="54" ref="N68:S68">N69+N74+N83</f>
        <v>0</v>
      </c>
      <c r="O68" s="190">
        <f t="shared" si="54"/>
        <v>2076.9</v>
      </c>
      <c r="P68" s="190">
        <f t="shared" si="54"/>
        <v>594.6</v>
      </c>
      <c r="Q68" s="190">
        <f t="shared" si="54"/>
        <v>2671.5</v>
      </c>
      <c r="R68" s="190">
        <f t="shared" si="54"/>
        <v>0</v>
      </c>
      <c r="S68" s="190">
        <f t="shared" si="54"/>
        <v>2671.5</v>
      </c>
      <c r="T68" s="190">
        <f aca="true" t="shared" si="55" ref="T68:Y68">T69+T74+T83</f>
        <v>0</v>
      </c>
      <c r="U68" s="190">
        <f t="shared" si="55"/>
        <v>2671.5</v>
      </c>
      <c r="V68" s="190">
        <f t="shared" si="55"/>
        <v>-25</v>
      </c>
      <c r="W68" s="190">
        <f t="shared" si="55"/>
        <v>2646.5</v>
      </c>
      <c r="X68" s="190">
        <f t="shared" si="55"/>
        <v>0</v>
      </c>
      <c r="Y68" s="190">
        <f t="shared" si="55"/>
        <v>2646.5</v>
      </c>
      <c r="Z68" s="190">
        <f>Z69+Z74+Z83</f>
        <v>0</v>
      </c>
      <c r="AA68" s="190">
        <f>AA69+AA74+AA83</f>
        <v>2646.5</v>
      </c>
    </row>
    <row r="69" spans="1:27" s="5" customFormat="1" ht="15" customHeight="1">
      <c r="A69" s="108" t="s">
        <v>65</v>
      </c>
      <c r="B69" s="169" t="s">
        <v>320</v>
      </c>
      <c r="C69" s="87" t="s">
        <v>51</v>
      </c>
      <c r="D69" s="87" t="s">
        <v>54</v>
      </c>
      <c r="E69" s="87"/>
      <c r="F69" s="87"/>
      <c r="G69" s="149">
        <f>G70</f>
        <v>2.2</v>
      </c>
      <c r="H69" s="149">
        <f aca="true" t="shared" si="56" ref="H69:Z72">H70</f>
        <v>0</v>
      </c>
      <c r="I69" s="149">
        <f t="shared" si="56"/>
        <v>2.2</v>
      </c>
      <c r="J69" s="184">
        <f t="shared" si="56"/>
        <v>0</v>
      </c>
      <c r="K69" s="184">
        <f t="shared" si="56"/>
        <v>2.2</v>
      </c>
      <c r="L69" s="184">
        <f t="shared" si="56"/>
        <v>0</v>
      </c>
      <c r="M69" s="184">
        <f t="shared" si="56"/>
        <v>2.2</v>
      </c>
      <c r="N69" s="184">
        <f t="shared" si="56"/>
        <v>0</v>
      </c>
      <c r="O69" s="184">
        <f t="shared" si="56"/>
        <v>2.2</v>
      </c>
      <c r="P69" s="184">
        <f t="shared" si="56"/>
        <v>2.5</v>
      </c>
      <c r="Q69" s="184">
        <f t="shared" si="56"/>
        <v>4.7</v>
      </c>
      <c r="R69" s="184">
        <f t="shared" si="56"/>
        <v>0</v>
      </c>
      <c r="S69" s="184">
        <f t="shared" si="56"/>
        <v>4.7</v>
      </c>
      <c r="T69" s="184">
        <f t="shared" si="56"/>
        <v>0</v>
      </c>
      <c r="U69" s="184">
        <f t="shared" si="56"/>
        <v>4.7</v>
      </c>
      <c r="V69" s="184">
        <f t="shared" si="56"/>
        <v>0</v>
      </c>
      <c r="W69" s="184">
        <f t="shared" si="56"/>
        <v>4.7</v>
      </c>
      <c r="X69" s="184">
        <f t="shared" si="56"/>
        <v>0</v>
      </c>
      <c r="Y69" s="184">
        <f aca="true" t="shared" si="57" ref="X69:AA72">Y70</f>
        <v>4.7</v>
      </c>
      <c r="Z69" s="184">
        <f t="shared" si="56"/>
        <v>0</v>
      </c>
      <c r="AA69" s="184">
        <f t="shared" si="57"/>
        <v>4.7</v>
      </c>
    </row>
    <row r="70" spans="1:27" ht="39.75" customHeight="1">
      <c r="A70" s="89" t="s">
        <v>91</v>
      </c>
      <c r="B70" s="169" t="s">
        <v>320</v>
      </c>
      <c r="C70" s="90" t="s">
        <v>51</v>
      </c>
      <c r="D70" s="90" t="s">
        <v>54</v>
      </c>
      <c r="E70" s="92" t="s">
        <v>71</v>
      </c>
      <c r="F70" s="92"/>
      <c r="G70" s="150">
        <f>G71</f>
        <v>2.2</v>
      </c>
      <c r="H70" s="150">
        <f t="shared" si="56"/>
        <v>0</v>
      </c>
      <c r="I70" s="150">
        <f t="shared" si="56"/>
        <v>2.2</v>
      </c>
      <c r="J70" s="185">
        <f t="shared" si="56"/>
        <v>0</v>
      </c>
      <c r="K70" s="185">
        <f t="shared" si="56"/>
        <v>2.2</v>
      </c>
      <c r="L70" s="185">
        <f t="shared" si="56"/>
        <v>0</v>
      </c>
      <c r="M70" s="185">
        <f t="shared" si="56"/>
        <v>2.2</v>
      </c>
      <c r="N70" s="185">
        <f t="shared" si="56"/>
        <v>0</v>
      </c>
      <c r="O70" s="185">
        <f t="shared" si="56"/>
        <v>2.2</v>
      </c>
      <c r="P70" s="185">
        <f t="shared" si="56"/>
        <v>2.5</v>
      </c>
      <c r="Q70" s="185">
        <f t="shared" si="56"/>
        <v>4.7</v>
      </c>
      <c r="R70" s="185">
        <f t="shared" si="56"/>
        <v>0</v>
      </c>
      <c r="S70" s="185">
        <f t="shared" si="56"/>
        <v>4.7</v>
      </c>
      <c r="T70" s="185">
        <f t="shared" si="56"/>
        <v>0</v>
      </c>
      <c r="U70" s="185">
        <f t="shared" si="56"/>
        <v>4.7</v>
      </c>
      <c r="V70" s="185">
        <f t="shared" si="56"/>
        <v>0</v>
      </c>
      <c r="W70" s="185">
        <f t="shared" si="56"/>
        <v>4.7</v>
      </c>
      <c r="X70" s="185">
        <f t="shared" si="57"/>
        <v>0</v>
      </c>
      <c r="Y70" s="185">
        <f t="shared" si="57"/>
        <v>4.7</v>
      </c>
      <c r="Z70" s="185">
        <f t="shared" si="57"/>
        <v>0</v>
      </c>
      <c r="AA70" s="185">
        <f t="shared" si="57"/>
        <v>4.7</v>
      </c>
    </row>
    <row r="71" spans="1:27" ht="15" customHeight="1">
      <c r="A71" s="95" t="s">
        <v>75</v>
      </c>
      <c r="B71" s="169" t="s">
        <v>320</v>
      </c>
      <c r="C71" s="90" t="s">
        <v>51</v>
      </c>
      <c r="D71" s="90" t="s">
        <v>54</v>
      </c>
      <c r="E71" s="90" t="s">
        <v>76</v>
      </c>
      <c r="F71" s="90"/>
      <c r="G71" s="150">
        <f>G72</f>
        <v>2.2</v>
      </c>
      <c r="H71" s="150">
        <f t="shared" si="56"/>
        <v>0</v>
      </c>
      <c r="I71" s="150">
        <f t="shared" si="56"/>
        <v>2.2</v>
      </c>
      <c r="J71" s="185">
        <f t="shared" si="56"/>
        <v>0</v>
      </c>
      <c r="K71" s="185">
        <f t="shared" si="56"/>
        <v>2.2</v>
      </c>
      <c r="L71" s="185">
        <f t="shared" si="56"/>
        <v>0</v>
      </c>
      <c r="M71" s="185">
        <f t="shared" si="56"/>
        <v>2.2</v>
      </c>
      <c r="N71" s="185">
        <f t="shared" si="56"/>
        <v>0</v>
      </c>
      <c r="O71" s="185">
        <f t="shared" si="56"/>
        <v>2.2</v>
      </c>
      <c r="P71" s="185">
        <f t="shared" si="56"/>
        <v>2.5</v>
      </c>
      <c r="Q71" s="185">
        <f t="shared" si="56"/>
        <v>4.7</v>
      </c>
      <c r="R71" s="185">
        <f t="shared" si="56"/>
        <v>0</v>
      </c>
      <c r="S71" s="185">
        <f t="shared" si="56"/>
        <v>4.7</v>
      </c>
      <c r="T71" s="185">
        <f t="shared" si="56"/>
        <v>0</v>
      </c>
      <c r="U71" s="185">
        <f t="shared" si="56"/>
        <v>4.7</v>
      </c>
      <c r="V71" s="185">
        <f t="shared" si="56"/>
        <v>0</v>
      </c>
      <c r="W71" s="185">
        <f t="shared" si="56"/>
        <v>4.7</v>
      </c>
      <c r="X71" s="185">
        <f t="shared" si="57"/>
        <v>0</v>
      </c>
      <c r="Y71" s="185">
        <f t="shared" si="57"/>
        <v>4.7</v>
      </c>
      <c r="Z71" s="185">
        <f t="shared" si="57"/>
        <v>0</v>
      </c>
      <c r="AA71" s="185">
        <f t="shared" si="57"/>
        <v>4.7</v>
      </c>
    </row>
    <row r="72" spans="1:27" ht="27" customHeight="1">
      <c r="A72" s="95" t="s">
        <v>77</v>
      </c>
      <c r="B72" s="169" t="s">
        <v>320</v>
      </c>
      <c r="C72" s="90" t="s">
        <v>51</v>
      </c>
      <c r="D72" s="90" t="s">
        <v>54</v>
      </c>
      <c r="E72" s="90" t="s">
        <v>111</v>
      </c>
      <c r="F72" s="90"/>
      <c r="G72" s="151">
        <f>G73</f>
        <v>2.2</v>
      </c>
      <c r="H72" s="151">
        <f t="shared" si="56"/>
        <v>0</v>
      </c>
      <c r="I72" s="151">
        <f t="shared" si="56"/>
        <v>2.2</v>
      </c>
      <c r="J72" s="186">
        <f t="shared" si="56"/>
        <v>0</v>
      </c>
      <c r="K72" s="186">
        <f t="shared" si="56"/>
        <v>2.2</v>
      </c>
      <c r="L72" s="186">
        <f t="shared" si="56"/>
        <v>0</v>
      </c>
      <c r="M72" s="186">
        <f t="shared" si="56"/>
        <v>2.2</v>
      </c>
      <c r="N72" s="186">
        <f t="shared" si="56"/>
        <v>0</v>
      </c>
      <c r="O72" s="186">
        <f t="shared" si="56"/>
        <v>2.2</v>
      </c>
      <c r="P72" s="186">
        <f t="shared" si="56"/>
        <v>2.5</v>
      </c>
      <c r="Q72" s="186">
        <f t="shared" si="56"/>
        <v>4.7</v>
      </c>
      <c r="R72" s="186">
        <f t="shared" si="56"/>
        <v>0</v>
      </c>
      <c r="S72" s="186">
        <f t="shared" si="56"/>
        <v>4.7</v>
      </c>
      <c r="T72" s="186">
        <f t="shared" si="56"/>
        <v>0</v>
      </c>
      <c r="U72" s="186">
        <f t="shared" si="56"/>
        <v>4.7</v>
      </c>
      <c r="V72" s="186">
        <f t="shared" si="56"/>
        <v>0</v>
      </c>
      <c r="W72" s="186">
        <f t="shared" si="56"/>
        <v>4.7</v>
      </c>
      <c r="X72" s="186">
        <f t="shared" si="57"/>
        <v>0</v>
      </c>
      <c r="Y72" s="186">
        <f t="shared" si="57"/>
        <v>4.7</v>
      </c>
      <c r="Z72" s="186">
        <f t="shared" si="57"/>
        <v>0</v>
      </c>
      <c r="AA72" s="186">
        <f t="shared" si="57"/>
        <v>4.7</v>
      </c>
    </row>
    <row r="73" spans="1:27" ht="25.5" customHeight="1">
      <c r="A73" s="95" t="s">
        <v>236</v>
      </c>
      <c r="B73" s="169" t="s">
        <v>320</v>
      </c>
      <c r="C73" s="90" t="s">
        <v>51</v>
      </c>
      <c r="D73" s="90" t="s">
        <v>54</v>
      </c>
      <c r="E73" s="90" t="s">
        <v>111</v>
      </c>
      <c r="F73" s="90" t="s">
        <v>84</v>
      </c>
      <c r="G73" s="150">
        <v>2.2</v>
      </c>
      <c r="H73" s="150">
        <v>0</v>
      </c>
      <c r="I73" s="150">
        <f>G73+H73</f>
        <v>2.2</v>
      </c>
      <c r="J73" s="185"/>
      <c r="K73" s="185">
        <f>I73+J73</f>
        <v>2.2</v>
      </c>
      <c r="L73" s="185"/>
      <c r="M73" s="185">
        <f>K73+L73</f>
        <v>2.2</v>
      </c>
      <c r="N73" s="185"/>
      <c r="O73" s="185">
        <f>M73+N73</f>
        <v>2.2</v>
      </c>
      <c r="P73" s="185">
        <v>2.5</v>
      </c>
      <c r="Q73" s="185">
        <f>O73+P73</f>
        <v>4.7</v>
      </c>
      <c r="R73" s="185"/>
      <c r="S73" s="185">
        <f>Q73+R73</f>
        <v>4.7</v>
      </c>
      <c r="T73" s="185"/>
      <c r="U73" s="185">
        <f>S73+T73</f>
        <v>4.7</v>
      </c>
      <c r="V73" s="185"/>
      <c r="W73" s="185">
        <f>U73+V73</f>
        <v>4.7</v>
      </c>
      <c r="X73" s="185"/>
      <c r="Y73" s="185">
        <f>W73+X73</f>
        <v>4.7</v>
      </c>
      <c r="Z73" s="185"/>
      <c r="AA73" s="185">
        <f>Y73+Z73</f>
        <v>4.7</v>
      </c>
    </row>
    <row r="74" spans="1:27" ht="15" customHeight="1">
      <c r="A74" s="139" t="s">
        <v>45</v>
      </c>
      <c r="B74" s="168" t="s">
        <v>320</v>
      </c>
      <c r="C74" s="158" t="s">
        <v>51</v>
      </c>
      <c r="D74" s="158" t="s">
        <v>53</v>
      </c>
      <c r="E74" s="158"/>
      <c r="F74" s="158"/>
      <c r="G74" s="159">
        <f aca="true" t="shared" si="58" ref="G74:M74">G75+G78</f>
        <v>1464.7</v>
      </c>
      <c r="H74" s="159">
        <f t="shared" si="58"/>
        <v>0</v>
      </c>
      <c r="I74" s="159">
        <f t="shared" si="58"/>
        <v>1464.7</v>
      </c>
      <c r="J74" s="192">
        <f t="shared" si="58"/>
        <v>585</v>
      </c>
      <c r="K74" s="192">
        <f t="shared" si="58"/>
        <v>2049.7000000000003</v>
      </c>
      <c r="L74" s="192">
        <f t="shared" si="58"/>
        <v>0</v>
      </c>
      <c r="M74" s="192">
        <f t="shared" si="58"/>
        <v>2049.7000000000003</v>
      </c>
      <c r="N74" s="192">
        <f aca="true" t="shared" si="59" ref="N74:S74">N75+N78</f>
        <v>0</v>
      </c>
      <c r="O74" s="192">
        <f t="shared" si="59"/>
        <v>2049.7000000000003</v>
      </c>
      <c r="P74" s="192">
        <f t="shared" si="59"/>
        <v>592.1</v>
      </c>
      <c r="Q74" s="192">
        <f t="shared" si="59"/>
        <v>2641.8</v>
      </c>
      <c r="R74" s="192">
        <f t="shared" si="59"/>
        <v>0</v>
      </c>
      <c r="S74" s="192">
        <f t="shared" si="59"/>
        <v>2641.8</v>
      </c>
      <c r="T74" s="192">
        <f aca="true" t="shared" si="60" ref="T74:Y74">T75+T78</f>
        <v>0</v>
      </c>
      <c r="U74" s="192">
        <f t="shared" si="60"/>
        <v>2641.8</v>
      </c>
      <c r="V74" s="192">
        <f t="shared" si="60"/>
        <v>0</v>
      </c>
      <c r="W74" s="192">
        <f t="shared" si="60"/>
        <v>2641.8</v>
      </c>
      <c r="X74" s="192">
        <f t="shared" si="60"/>
        <v>0</v>
      </c>
      <c r="Y74" s="192">
        <f t="shared" si="60"/>
        <v>2641.8</v>
      </c>
      <c r="Z74" s="192">
        <f>Z75+Z78</f>
        <v>0</v>
      </c>
      <c r="AA74" s="192">
        <f>AA75+AA78</f>
        <v>2641.8</v>
      </c>
    </row>
    <row r="75" spans="1:27" ht="15.75" hidden="1">
      <c r="A75" s="139" t="s">
        <v>46</v>
      </c>
      <c r="B75" s="169" t="s">
        <v>320</v>
      </c>
      <c r="C75" s="121" t="s">
        <v>51</v>
      </c>
      <c r="D75" s="121" t="s">
        <v>53</v>
      </c>
      <c r="E75" s="121" t="s">
        <v>338</v>
      </c>
      <c r="F75" s="121"/>
      <c r="G75" s="150">
        <f aca="true" t="shared" si="61" ref="G75:Z76">G76</f>
        <v>0</v>
      </c>
      <c r="H75" s="150">
        <f t="shared" si="61"/>
        <v>0</v>
      </c>
      <c r="I75" s="150">
        <f t="shared" si="61"/>
        <v>0</v>
      </c>
      <c r="J75" s="185">
        <f t="shared" si="61"/>
        <v>0</v>
      </c>
      <c r="K75" s="185">
        <f t="shared" si="61"/>
        <v>0</v>
      </c>
      <c r="L75" s="185">
        <f t="shared" si="61"/>
        <v>0</v>
      </c>
      <c r="M75" s="185">
        <f t="shared" si="61"/>
        <v>0</v>
      </c>
      <c r="N75" s="185">
        <f t="shared" si="61"/>
        <v>0</v>
      </c>
      <c r="O75" s="185">
        <f t="shared" si="61"/>
        <v>0</v>
      </c>
      <c r="P75" s="185">
        <f t="shared" si="61"/>
        <v>0</v>
      </c>
      <c r="Q75" s="185">
        <f t="shared" si="61"/>
        <v>0</v>
      </c>
      <c r="R75" s="185">
        <f t="shared" si="61"/>
        <v>0</v>
      </c>
      <c r="S75" s="185">
        <f t="shared" si="61"/>
        <v>0</v>
      </c>
      <c r="T75" s="185">
        <f t="shared" si="61"/>
        <v>0</v>
      </c>
      <c r="U75" s="185">
        <f t="shared" si="61"/>
        <v>0</v>
      </c>
      <c r="V75" s="185">
        <f t="shared" si="61"/>
        <v>0</v>
      </c>
      <c r="W75" s="185">
        <f>W76</f>
        <v>0</v>
      </c>
      <c r="X75" s="185">
        <f t="shared" si="61"/>
        <v>0</v>
      </c>
      <c r="Y75" s="185">
        <f>Y76</f>
        <v>0</v>
      </c>
      <c r="Z75" s="185">
        <f t="shared" si="61"/>
        <v>0</v>
      </c>
      <c r="AA75" s="185">
        <f>AA76</f>
        <v>0</v>
      </c>
    </row>
    <row r="76" spans="1:27" ht="38.25" hidden="1">
      <c r="A76" s="140" t="s">
        <v>47</v>
      </c>
      <c r="B76" s="169" t="s">
        <v>320</v>
      </c>
      <c r="C76" s="121" t="s">
        <v>51</v>
      </c>
      <c r="D76" s="121" t="s">
        <v>53</v>
      </c>
      <c r="E76" s="121" t="s">
        <v>339</v>
      </c>
      <c r="F76" s="121"/>
      <c r="G76" s="150">
        <f t="shared" si="61"/>
        <v>0</v>
      </c>
      <c r="H76" s="150">
        <f t="shared" si="61"/>
        <v>0</v>
      </c>
      <c r="I76" s="150">
        <f t="shared" si="61"/>
        <v>0</v>
      </c>
      <c r="J76" s="185">
        <f t="shared" si="61"/>
        <v>0</v>
      </c>
      <c r="K76" s="185">
        <f t="shared" si="61"/>
        <v>0</v>
      </c>
      <c r="L76" s="185">
        <f t="shared" si="61"/>
        <v>0</v>
      </c>
      <c r="M76" s="185">
        <f t="shared" si="61"/>
        <v>0</v>
      </c>
      <c r="N76" s="185">
        <f t="shared" si="61"/>
        <v>0</v>
      </c>
      <c r="O76" s="185">
        <f t="shared" si="61"/>
        <v>0</v>
      </c>
      <c r="P76" s="185">
        <f t="shared" si="61"/>
        <v>0</v>
      </c>
      <c r="Q76" s="185">
        <f t="shared" si="61"/>
        <v>0</v>
      </c>
      <c r="R76" s="185">
        <f t="shared" si="61"/>
        <v>0</v>
      </c>
      <c r="S76" s="185">
        <f t="shared" si="61"/>
        <v>0</v>
      </c>
      <c r="T76" s="185">
        <f t="shared" si="61"/>
        <v>0</v>
      </c>
      <c r="U76" s="185">
        <f t="shared" si="61"/>
        <v>0</v>
      </c>
      <c r="V76" s="185">
        <f>V77</f>
        <v>0</v>
      </c>
      <c r="W76" s="185">
        <f>W77</f>
        <v>0</v>
      </c>
      <c r="X76" s="185">
        <f>X77</f>
        <v>0</v>
      </c>
      <c r="Y76" s="185">
        <f>Y77</f>
        <v>0</v>
      </c>
      <c r="Z76" s="185">
        <f>Z77</f>
        <v>0</v>
      </c>
      <c r="AA76" s="185">
        <f>AA77</f>
        <v>0</v>
      </c>
    </row>
    <row r="77" spans="1:27" ht="24.75" customHeight="1" hidden="1">
      <c r="A77" s="120" t="s">
        <v>315</v>
      </c>
      <c r="B77" s="169" t="s">
        <v>320</v>
      </c>
      <c r="C77" s="121" t="s">
        <v>51</v>
      </c>
      <c r="D77" s="121" t="s">
        <v>53</v>
      </c>
      <c r="E77" s="121" t="s">
        <v>339</v>
      </c>
      <c r="F77" s="121" t="s">
        <v>84</v>
      </c>
      <c r="G77" s="150"/>
      <c r="H77" s="150"/>
      <c r="I77" s="150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</row>
    <row r="78" spans="1:27" ht="13.5" customHeight="1">
      <c r="A78" s="95" t="s">
        <v>340</v>
      </c>
      <c r="B78" s="169" t="s">
        <v>320</v>
      </c>
      <c r="C78" s="141" t="s">
        <v>51</v>
      </c>
      <c r="D78" s="141" t="s">
        <v>53</v>
      </c>
      <c r="E78" s="141" t="s">
        <v>38</v>
      </c>
      <c r="F78" s="142"/>
      <c r="G78" s="150">
        <f aca="true" t="shared" si="62" ref="G78:M78">G79+G81</f>
        <v>1464.7</v>
      </c>
      <c r="H78" s="150">
        <f t="shared" si="62"/>
        <v>0</v>
      </c>
      <c r="I78" s="150">
        <f t="shared" si="62"/>
        <v>1464.7</v>
      </c>
      <c r="J78" s="185">
        <f t="shared" si="62"/>
        <v>585</v>
      </c>
      <c r="K78" s="185">
        <f t="shared" si="62"/>
        <v>2049.7000000000003</v>
      </c>
      <c r="L78" s="185">
        <f t="shared" si="62"/>
        <v>0</v>
      </c>
      <c r="M78" s="185">
        <f t="shared" si="62"/>
        <v>2049.7000000000003</v>
      </c>
      <c r="N78" s="185">
        <f aca="true" t="shared" si="63" ref="N78:S78">N79+N81</f>
        <v>0</v>
      </c>
      <c r="O78" s="185">
        <f t="shared" si="63"/>
        <v>2049.7000000000003</v>
      </c>
      <c r="P78" s="185">
        <f t="shared" si="63"/>
        <v>592.1</v>
      </c>
      <c r="Q78" s="185">
        <f t="shared" si="63"/>
        <v>2641.8</v>
      </c>
      <c r="R78" s="185">
        <f t="shared" si="63"/>
        <v>0</v>
      </c>
      <c r="S78" s="185">
        <f t="shared" si="63"/>
        <v>2641.8</v>
      </c>
      <c r="T78" s="185">
        <f aca="true" t="shared" si="64" ref="T78:Y78">T79+T81</f>
        <v>0</v>
      </c>
      <c r="U78" s="185">
        <f t="shared" si="64"/>
        <v>2641.8</v>
      </c>
      <c r="V78" s="185">
        <f t="shared" si="64"/>
        <v>0</v>
      </c>
      <c r="W78" s="185">
        <f t="shared" si="64"/>
        <v>2641.8</v>
      </c>
      <c r="X78" s="185">
        <f t="shared" si="64"/>
        <v>0</v>
      </c>
      <c r="Y78" s="185">
        <f t="shared" si="64"/>
        <v>2641.8</v>
      </c>
      <c r="Z78" s="185">
        <f>Z79+Z81</f>
        <v>0</v>
      </c>
      <c r="AA78" s="185">
        <f>AA79+AA81</f>
        <v>2641.8</v>
      </c>
    </row>
    <row r="79" spans="1:27" ht="40.5" customHeight="1">
      <c r="A79" s="120" t="s">
        <v>281</v>
      </c>
      <c r="B79" s="169" t="s">
        <v>320</v>
      </c>
      <c r="C79" s="119" t="s">
        <v>51</v>
      </c>
      <c r="D79" s="119" t="s">
        <v>53</v>
      </c>
      <c r="E79" s="119" t="s">
        <v>39</v>
      </c>
      <c r="F79" s="119"/>
      <c r="G79" s="153">
        <f aca="true" t="shared" si="65" ref="G79:AA79">G80</f>
        <v>1064.7</v>
      </c>
      <c r="H79" s="153">
        <f t="shared" si="65"/>
        <v>0</v>
      </c>
      <c r="I79" s="153">
        <f t="shared" si="65"/>
        <v>1064.7</v>
      </c>
      <c r="J79" s="188">
        <f t="shared" si="65"/>
        <v>17.44971</v>
      </c>
      <c r="K79" s="188">
        <f t="shared" si="65"/>
        <v>1082.1497100000001</v>
      </c>
      <c r="L79" s="188">
        <f t="shared" si="65"/>
        <v>0</v>
      </c>
      <c r="M79" s="188">
        <f t="shared" si="65"/>
        <v>1082.1497100000001</v>
      </c>
      <c r="N79" s="188">
        <f t="shared" si="65"/>
        <v>0</v>
      </c>
      <c r="O79" s="188">
        <f t="shared" si="65"/>
        <v>1082.1497100000001</v>
      </c>
      <c r="P79" s="188">
        <f t="shared" si="65"/>
        <v>592.1</v>
      </c>
      <c r="Q79" s="188">
        <f t="shared" si="65"/>
        <v>1674.24971</v>
      </c>
      <c r="R79" s="188">
        <f t="shared" si="65"/>
        <v>0</v>
      </c>
      <c r="S79" s="188">
        <f t="shared" si="65"/>
        <v>1674.24971</v>
      </c>
      <c r="T79" s="188">
        <f t="shared" si="65"/>
        <v>0</v>
      </c>
      <c r="U79" s="188">
        <f t="shared" si="65"/>
        <v>1674.24971</v>
      </c>
      <c r="V79" s="188">
        <f t="shared" si="65"/>
        <v>0</v>
      </c>
      <c r="W79" s="188">
        <f t="shared" si="65"/>
        <v>1674.24971</v>
      </c>
      <c r="X79" s="188">
        <f t="shared" si="65"/>
        <v>0</v>
      </c>
      <c r="Y79" s="188">
        <f t="shared" si="65"/>
        <v>1674.24971</v>
      </c>
      <c r="Z79" s="188">
        <f t="shared" si="65"/>
        <v>0</v>
      </c>
      <c r="AA79" s="188">
        <f t="shared" si="65"/>
        <v>1674.24971</v>
      </c>
    </row>
    <row r="80" spans="1:27" ht="27" customHeight="1">
      <c r="A80" s="95" t="s">
        <v>236</v>
      </c>
      <c r="B80" s="169" t="s">
        <v>320</v>
      </c>
      <c r="C80" s="119" t="s">
        <v>51</v>
      </c>
      <c r="D80" s="119" t="s">
        <v>53</v>
      </c>
      <c r="E80" s="119" t="s">
        <v>39</v>
      </c>
      <c r="F80" s="143" t="s">
        <v>84</v>
      </c>
      <c r="G80" s="153">
        <v>1064.7</v>
      </c>
      <c r="H80" s="153">
        <v>0</v>
      </c>
      <c r="I80" s="153">
        <f>G80+H80</f>
        <v>1064.7</v>
      </c>
      <c r="J80" s="188">
        <v>17.44971</v>
      </c>
      <c r="K80" s="188">
        <f>I80+J80</f>
        <v>1082.1497100000001</v>
      </c>
      <c r="L80" s="188"/>
      <c r="M80" s="188">
        <f>K80+L80</f>
        <v>1082.1497100000001</v>
      </c>
      <c r="N80" s="188"/>
      <c r="O80" s="188">
        <f>M80+N80</f>
        <v>1082.1497100000001</v>
      </c>
      <c r="P80" s="188">
        <v>592.1</v>
      </c>
      <c r="Q80" s="188">
        <f>O80+P80</f>
        <v>1674.24971</v>
      </c>
      <c r="R80" s="188"/>
      <c r="S80" s="188">
        <f>Q80+R80</f>
        <v>1674.24971</v>
      </c>
      <c r="T80" s="188"/>
      <c r="U80" s="188">
        <f>S80+T80</f>
        <v>1674.24971</v>
      </c>
      <c r="V80" s="188"/>
      <c r="W80" s="188">
        <f>U80+V80</f>
        <v>1674.24971</v>
      </c>
      <c r="X80" s="188"/>
      <c r="Y80" s="188">
        <f>W80+X80</f>
        <v>1674.24971</v>
      </c>
      <c r="Z80" s="188"/>
      <c r="AA80" s="188">
        <f>Y80+Z80</f>
        <v>1674.24971</v>
      </c>
    </row>
    <row r="81" spans="1:27" ht="40.5" customHeight="1">
      <c r="A81" s="95" t="s">
        <v>282</v>
      </c>
      <c r="B81" s="169" t="s">
        <v>320</v>
      </c>
      <c r="C81" s="119" t="s">
        <v>51</v>
      </c>
      <c r="D81" s="119" t="s">
        <v>53</v>
      </c>
      <c r="E81" s="119" t="s">
        <v>40</v>
      </c>
      <c r="F81" s="143"/>
      <c r="G81" s="153">
        <f aca="true" t="shared" si="66" ref="G81:AA81">G82</f>
        <v>400</v>
      </c>
      <c r="H81" s="153">
        <f t="shared" si="66"/>
        <v>0</v>
      </c>
      <c r="I81" s="153">
        <f t="shared" si="66"/>
        <v>400</v>
      </c>
      <c r="J81" s="188">
        <f t="shared" si="66"/>
        <v>567.55029</v>
      </c>
      <c r="K81" s="188">
        <f t="shared" si="66"/>
        <v>967.55029</v>
      </c>
      <c r="L81" s="188">
        <f t="shared" si="66"/>
        <v>0</v>
      </c>
      <c r="M81" s="188">
        <f t="shared" si="66"/>
        <v>967.55029</v>
      </c>
      <c r="N81" s="188">
        <f t="shared" si="66"/>
        <v>0</v>
      </c>
      <c r="O81" s="188">
        <f t="shared" si="66"/>
        <v>967.55029</v>
      </c>
      <c r="P81" s="188">
        <f t="shared" si="66"/>
        <v>0</v>
      </c>
      <c r="Q81" s="188">
        <f t="shared" si="66"/>
        <v>967.55029</v>
      </c>
      <c r="R81" s="188">
        <f t="shared" si="66"/>
        <v>0</v>
      </c>
      <c r="S81" s="188">
        <f t="shared" si="66"/>
        <v>967.55029</v>
      </c>
      <c r="T81" s="188">
        <f t="shared" si="66"/>
        <v>0</v>
      </c>
      <c r="U81" s="188">
        <f t="shared" si="66"/>
        <v>967.55029</v>
      </c>
      <c r="V81" s="188">
        <f t="shared" si="66"/>
        <v>0</v>
      </c>
      <c r="W81" s="188">
        <f t="shared" si="66"/>
        <v>967.55029</v>
      </c>
      <c r="X81" s="188">
        <f t="shared" si="66"/>
        <v>0</v>
      </c>
      <c r="Y81" s="188">
        <f t="shared" si="66"/>
        <v>967.55029</v>
      </c>
      <c r="Z81" s="188">
        <f t="shared" si="66"/>
        <v>0</v>
      </c>
      <c r="AA81" s="188">
        <f t="shared" si="66"/>
        <v>967.55029</v>
      </c>
    </row>
    <row r="82" spans="1:27" ht="27" customHeight="1">
      <c r="A82" s="95" t="s">
        <v>236</v>
      </c>
      <c r="B82" s="169" t="s">
        <v>320</v>
      </c>
      <c r="C82" s="119" t="s">
        <v>51</v>
      </c>
      <c r="D82" s="119" t="s">
        <v>53</v>
      </c>
      <c r="E82" s="119" t="s">
        <v>40</v>
      </c>
      <c r="F82" s="143" t="s">
        <v>84</v>
      </c>
      <c r="G82" s="153">
        <v>400</v>
      </c>
      <c r="H82" s="153">
        <v>0</v>
      </c>
      <c r="I82" s="153">
        <f>G82+H82</f>
        <v>400</v>
      </c>
      <c r="J82" s="188">
        <v>567.55029</v>
      </c>
      <c r="K82" s="188">
        <f>I82+J82</f>
        <v>967.55029</v>
      </c>
      <c r="L82" s="188"/>
      <c r="M82" s="188">
        <f>K82+L82</f>
        <v>967.55029</v>
      </c>
      <c r="N82" s="188"/>
      <c r="O82" s="188">
        <f>M82+N82</f>
        <v>967.55029</v>
      </c>
      <c r="P82" s="188"/>
      <c r="Q82" s="188">
        <f>O82+P82</f>
        <v>967.55029</v>
      </c>
      <c r="R82" s="188"/>
      <c r="S82" s="188">
        <f>Q82+R82</f>
        <v>967.55029</v>
      </c>
      <c r="T82" s="188"/>
      <c r="U82" s="188">
        <f>S82+T82</f>
        <v>967.55029</v>
      </c>
      <c r="V82" s="188"/>
      <c r="W82" s="188">
        <f>U82+V82</f>
        <v>967.55029</v>
      </c>
      <c r="X82" s="188"/>
      <c r="Y82" s="188">
        <f>W82+X82</f>
        <v>967.55029</v>
      </c>
      <c r="Z82" s="188"/>
      <c r="AA82" s="188">
        <f>Y82+Z82</f>
        <v>967.55029</v>
      </c>
    </row>
    <row r="83" spans="1:27" ht="13.5" customHeight="1" hidden="1">
      <c r="A83" s="120" t="s">
        <v>35</v>
      </c>
      <c r="B83" s="24" t="s">
        <v>320</v>
      </c>
      <c r="C83" s="121" t="s">
        <v>51</v>
      </c>
      <c r="D83" s="121" t="s">
        <v>36</v>
      </c>
      <c r="E83" s="121"/>
      <c r="F83" s="121"/>
      <c r="G83" s="175">
        <f>G84</f>
        <v>25</v>
      </c>
      <c r="H83" s="175">
        <f aca="true" t="shared" si="67" ref="H83:Z85">H84</f>
        <v>0</v>
      </c>
      <c r="I83" s="175">
        <f t="shared" si="67"/>
        <v>25</v>
      </c>
      <c r="J83" s="193">
        <f t="shared" si="67"/>
        <v>0</v>
      </c>
      <c r="K83" s="193">
        <f t="shared" si="67"/>
        <v>25</v>
      </c>
      <c r="L83" s="193">
        <f t="shared" si="67"/>
        <v>0</v>
      </c>
      <c r="M83" s="193">
        <f t="shared" si="67"/>
        <v>25</v>
      </c>
      <c r="N83" s="193">
        <f t="shared" si="67"/>
        <v>0</v>
      </c>
      <c r="O83" s="193">
        <f t="shared" si="67"/>
        <v>25</v>
      </c>
      <c r="P83" s="193">
        <f t="shared" si="67"/>
        <v>0</v>
      </c>
      <c r="Q83" s="193">
        <f t="shared" si="67"/>
        <v>25</v>
      </c>
      <c r="R83" s="193">
        <f t="shared" si="67"/>
        <v>0</v>
      </c>
      <c r="S83" s="193">
        <f t="shared" si="67"/>
        <v>25</v>
      </c>
      <c r="T83" s="193">
        <f t="shared" si="67"/>
        <v>0</v>
      </c>
      <c r="U83" s="193">
        <f t="shared" si="67"/>
        <v>25</v>
      </c>
      <c r="V83" s="193">
        <f t="shared" si="67"/>
        <v>-25</v>
      </c>
      <c r="W83" s="193">
        <f t="shared" si="67"/>
        <v>0</v>
      </c>
      <c r="X83" s="193">
        <f t="shared" si="67"/>
        <v>0</v>
      </c>
      <c r="Y83" s="193">
        <f aca="true" t="shared" si="68" ref="X83:AA85">Y84</f>
        <v>0</v>
      </c>
      <c r="Z83" s="193">
        <f t="shared" si="67"/>
        <v>0</v>
      </c>
      <c r="AA83" s="193">
        <f t="shared" si="68"/>
        <v>0</v>
      </c>
    </row>
    <row r="84" spans="1:27" ht="15" customHeight="1" hidden="1">
      <c r="A84" s="120" t="s">
        <v>340</v>
      </c>
      <c r="B84" s="24" t="s">
        <v>320</v>
      </c>
      <c r="C84" s="121" t="s">
        <v>51</v>
      </c>
      <c r="D84" s="121" t="s">
        <v>36</v>
      </c>
      <c r="E84" s="121" t="s">
        <v>38</v>
      </c>
      <c r="F84" s="121"/>
      <c r="G84" s="175">
        <f>G85</f>
        <v>25</v>
      </c>
      <c r="H84" s="175">
        <f t="shared" si="67"/>
        <v>0</v>
      </c>
      <c r="I84" s="175">
        <f t="shared" si="67"/>
        <v>25</v>
      </c>
      <c r="J84" s="193">
        <f t="shared" si="67"/>
        <v>0</v>
      </c>
      <c r="K84" s="193">
        <f t="shared" si="67"/>
        <v>25</v>
      </c>
      <c r="L84" s="193">
        <f t="shared" si="67"/>
        <v>0</v>
      </c>
      <c r="M84" s="193">
        <f t="shared" si="67"/>
        <v>25</v>
      </c>
      <c r="N84" s="193">
        <f t="shared" si="67"/>
        <v>0</v>
      </c>
      <c r="O84" s="193">
        <f t="shared" si="67"/>
        <v>25</v>
      </c>
      <c r="P84" s="193">
        <f t="shared" si="67"/>
        <v>0</v>
      </c>
      <c r="Q84" s="193">
        <f t="shared" si="67"/>
        <v>25</v>
      </c>
      <c r="R84" s="193">
        <f t="shared" si="67"/>
        <v>0</v>
      </c>
      <c r="S84" s="193">
        <f t="shared" si="67"/>
        <v>25</v>
      </c>
      <c r="T84" s="193">
        <f t="shared" si="67"/>
        <v>0</v>
      </c>
      <c r="U84" s="193">
        <f t="shared" si="67"/>
        <v>25</v>
      </c>
      <c r="V84" s="193">
        <f t="shared" si="67"/>
        <v>-25</v>
      </c>
      <c r="W84" s="193">
        <f t="shared" si="67"/>
        <v>0</v>
      </c>
      <c r="X84" s="193">
        <f t="shared" si="68"/>
        <v>0</v>
      </c>
      <c r="Y84" s="193">
        <f t="shared" si="68"/>
        <v>0</v>
      </c>
      <c r="Z84" s="193">
        <f t="shared" si="68"/>
        <v>0</v>
      </c>
      <c r="AA84" s="193">
        <f t="shared" si="68"/>
        <v>0</v>
      </c>
    </row>
    <row r="85" spans="1:27" ht="38.25" hidden="1">
      <c r="A85" s="120" t="s">
        <v>37</v>
      </c>
      <c r="B85" s="24" t="s">
        <v>320</v>
      </c>
      <c r="C85" s="121" t="s">
        <v>51</v>
      </c>
      <c r="D85" s="121" t="s">
        <v>36</v>
      </c>
      <c r="E85" s="121" t="s">
        <v>41</v>
      </c>
      <c r="F85" s="121"/>
      <c r="G85" s="175">
        <f>G86</f>
        <v>25</v>
      </c>
      <c r="H85" s="175">
        <f t="shared" si="67"/>
        <v>0</v>
      </c>
      <c r="I85" s="175">
        <f t="shared" si="67"/>
        <v>25</v>
      </c>
      <c r="J85" s="193">
        <f t="shared" si="67"/>
        <v>0</v>
      </c>
      <c r="K85" s="193">
        <f t="shared" si="67"/>
        <v>25</v>
      </c>
      <c r="L85" s="193">
        <f t="shared" si="67"/>
        <v>0</v>
      </c>
      <c r="M85" s="193">
        <f t="shared" si="67"/>
        <v>25</v>
      </c>
      <c r="N85" s="193">
        <f t="shared" si="67"/>
        <v>0</v>
      </c>
      <c r="O85" s="193">
        <f t="shared" si="67"/>
        <v>25</v>
      </c>
      <c r="P85" s="193">
        <f t="shared" si="67"/>
        <v>0</v>
      </c>
      <c r="Q85" s="193">
        <f t="shared" si="67"/>
        <v>25</v>
      </c>
      <c r="R85" s="193">
        <f t="shared" si="67"/>
        <v>0</v>
      </c>
      <c r="S85" s="193">
        <f t="shared" si="67"/>
        <v>25</v>
      </c>
      <c r="T85" s="193">
        <f t="shared" si="67"/>
        <v>0</v>
      </c>
      <c r="U85" s="193">
        <f t="shared" si="67"/>
        <v>25</v>
      </c>
      <c r="V85" s="193">
        <f t="shared" si="67"/>
        <v>-25</v>
      </c>
      <c r="W85" s="193">
        <f t="shared" si="67"/>
        <v>0</v>
      </c>
      <c r="X85" s="193">
        <f t="shared" si="68"/>
        <v>0</v>
      </c>
      <c r="Y85" s="193">
        <f t="shared" si="68"/>
        <v>0</v>
      </c>
      <c r="Z85" s="193">
        <f t="shared" si="68"/>
        <v>0</v>
      </c>
      <c r="AA85" s="193">
        <f t="shared" si="68"/>
        <v>0</v>
      </c>
    </row>
    <row r="86" spans="1:27" ht="15" customHeight="1">
      <c r="A86" s="120" t="s">
        <v>315</v>
      </c>
      <c r="B86" s="24" t="s">
        <v>320</v>
      </c>
      <c r="C86" s="121" t="s">
        <v>51</v>
      </c>
      <c r="D86" s="121" t="s">
        <v>36</v>
      </c>
      <c r="E86" s="121" t="s">
        <v>41</v>
      </c>
      <c r="F86" s="173" t="s">
        <v>84</v>
      </c>
      <c r="G86" s="176">
        <v>25</v>
      </c>
      <c r="H86" s="176">
        <v>0</v>
      </c>
      <c r="I86" s="176">
        <f>G86+H86</f>
        <v>25</v>
      </c>
      <c r="J86" s="194"/>
      <c r="K86" s="194">
        <f>I86+J86</f>
        <v>25</v>
      </c>
      <c r="L86" s="194"/>
      <c r="M86" s="194">
        <f>K86+L86</f>
        <v>25</v>
      </c>
      <c r="N86" s="194"/>
      <c r="O86" s="194">
        <f>M86+N86</f>
        <v>25</v>
      </c>
      <c r="P86" s="194"/>
      <c r="Q86" s="194">
        <f>O86+P86</f>
        <v>25</v>
      </c>
      <c r="R86" s="194"/>
      <c r="S86" s="194">
        <f>Q86+R86</f>
        <v>25</v>
      </c>
      <c r="T86" s="194"/>
      <c r="U86" s="194">
        <f>S86+T86</f>
        <v>25</v>
      </c>
      <c r="V86" s="194">
        <v>-25</v>
      </c>
      <c r="W86" s="194">
        <f>U86+V86</f>
        <v>0</v>
      </c>
      <c r="X86" s="194"/>
      <c r="Y86" s="194">
        <f>W86+X86</f>
        <v>0</v>
      </c>
      <c r="Z86" s="194"/>
      <c r="AA86" s="194">
        <f>Y86+Z86</f>
        <v>0</v>
      </c>
    </row>
    <row r="87" spans="1:27" s="17" customFormat="1" ht="15" customHeight="1">
      <c r="A87" s="105" t="s">
        <v>112</v>
      </c>
      <c r="B87" s="168" t="s">
        <v>320</v>
      </c>
      <c r="C87" s="110" t="s">
        <v>54</v>
      </c>
      <c r="D87" s="110"/>
      <c r="E87" s="110"/>
      <c r="F87" s="110"/>
      <c r="G87" s="157">
        <f aca="true" t="shared" si="69" ref="G87:M87">G91+G97</f>
        <v>939.8299999999999</v>
      </c>
      <c r="H87" s="157">
        <f t="shared" si="69"/>
        <v>-1</v>
      </c>
      <c r="I87" s="157">
        <f t="shared" si="69"/>
        <v>938.8299999999999</v>
      </c>
      <c r="J87" s="195">
        <f t="shared" si="69"/>
        <v>2211.96736</v>
      </c>
      <c r="K87" s="195">
        <f t="shared" si="69"/>
        <v>3150.79736</v>
      </c>
      <c r="L87" s="195">
        <f t="shared" si="69"/>
        <v>19.6</v>
      </c>
      <c r="M87" s="195">
        <f t="shared" si="69"/>
        <v>3170.39736</v>
      </c>
      <c r="N87" s="195">
        <f>N91+N97</f>
        <v>-73.6</v>
      </c>
      <c r="O87" s="195">
        <f aca="true" t="shared" si="70" ref="O87:U87">O91+O97+O88</f>
        <v>3096.79736</v>
      </c>
      <c r="P87" s="195">
        <f t="shared" si="70"/>
        <v>28.000000000000014</v>
      </c>
      <c r="Q87" s="195">
        <f t="shared" si="70"/>
        <v>3124.79736</v>
      </c>
      <c r="R87" s="195">
        <f t="shared" si="70"/>
        <v>87</v>
      </c>
      <c r="S87" s="195">
        <f t="shared" si="70"/>
        <v>3211.79736</v>
      </c>
      <c r="T87" s="195">
        <f t="shared" si="70"/>
        <v>0</v>
      </c>
      <c r="U87" s="195">
        <f t="shared" si="70"/>
        <v>3211.79736</v>
      </c>
      <c r="V87" s="195">
        <f aca="true" t="shared" si="71" ref="V87:AA87">V91+V97+V88</f>
        <v>108</v>
      </c>
      <c r="W87" s="195">
        <f t="shared" si="71"/>
        <v>3319.79736</v>
      </c>
      <c r="X87" s="195">
        <f t="shared" si="71"/>
        <v>486</v>
      </c>
      <c r="Y87" s="195">
        <f t="shared" si="71"/>
        <v>3805.7973599999996</v>
      </c>
      <c r="Z87" s="195">
        <f t="shared" si="71"/>
        <v>421</v>
      </c>
      <c r="AA87" s="195">
        <f t="shared" si="71"/>
        <v>4226.79736</v>
      </c>
    </row>
    <row r="88" spans="1:27" s="17" customFormat="1" ht="15" customHeight="1">
      <c r="A88" s="208" t="s">
        <v>434</v>
      </c>
      <c r="B88" s="168" t="s">
        <v>320</v>
      </c>
      <c r="C88" s="158" t="s">
        <v>54</v>
      </c>
      <c r="D88" s="158" t="s">
        <v>49</v>
      </c>
      <c r="E88" s="110"/>
      <c r="F88" s="110"/>
      <c r="G88" s="157"/>
      <c r="H88" s="157"/>
      <c r="I88" s="157"/>
      <c r="J88" s="195"/>
      <c r="K88" s="195"/>
      <c r="L88" s="195"/>
      <c r="M88" s="195"/>
      <c r="N88" s="195"/>
      <c r="O88" s="195">
        <f aca="true" t="shared" si="72" ref="O88:AA89">O89</f>
        <v>0</v>
      </c>
      <c r="P88" s="195">
        <f t="shared" si="72"/>
        <v>78</v>
      </c>
      <c r="Q88" s="195">
        <f t="shared" si="72"/>
        <v>78</v>
      </c>
      <c r="R88" s="195">
        <f t="shared" si="72"/>
        <v>0</v>
      </c>
      <c r="S88" s="195">
        <f t="shared" si="72"/>
        <v>78</v>
      </c>
      <c r="T88" s="195">
        <f t="shared" si="72"/>
        <v>0</v>
      </c>
      <c r="U88" s="195">
        <f t="shared" si="72"/>
        <v>78</v>
      </c>
      <c r="V88" s="195">
        <f t="shared" si="72"/>
        <v>24</v>
      </c>
      <c r="W88" s="195">
        <f t="shared" si="72"/>
        <v>102</v>
      </c>
      <c r="X88" s="195">
        <f t="shared" si="72"/>
        <v>140</v>
      </c>
      <c r="Y88" s="195">
        <f t="shared" si="72"/>
        <v>242</v>
      </c>
      <c r="Z88" s="195">
        <f t="shared" si="72"/>
        <v>0</v>
      </c>
      <c r="AA88" s="195">
        <f t="shared" si="72"/>
        <v>242</v>
      </c>
    </row>
    <row r="89" spans="1:27" s="17" customFormat="1" ht="15" customHeight="1">
      <c r="A89" s="120" t="s">
        <v>432</v>
      </c>
      <c r="B89" s="169" t="s">
        <v>320</v>
      </c>
      <c r="C89" s="121" t="s">
        <v>54</v>
      </c>
      <c r="D89" s="121" t="s">
        <v>49</v>
      </c>
      <c r="E89" s="121" t="s">
        <v>433</v>
      </c>
      <c r="F89" s="121"/>
      <c r="G89" s="157"/>
      <c r="H89" s="157"/>
      <c r="I89" s="157"/>
      <c r="J89" s="195"/>
      <c r="K89" s="195"/>
      <c r="L89" s="195"/>
      <c r="M89" s="195"/>
      <c r="N89" s="195"/>
      <c r="O89" s="196">
        <f t="shared" si="72"/>
        <v>0</v>
      </c>
      <c r="P89" s="196">
        <f t="shared" si="72"/>
        <v>78</v>
      </c>
      <c r="Q89" s="196">
        <f t="shared" si="72"/>
        <v>78</v>
      </c>
      <c r="R89" s="196">
        <f t="shared" si="72"/>
        <v>0</v>
      </c>
      <c r="S89" s="196">
        <f t="shared" si="72"/>
        <v>78</v>
      </c>
      <c r="T89" s="196">
        <f t="shared" si="72"/>
        <v>0</v>
      </c>
      <c r="U89" s="196">
        <f t="shared" si="72"/>
        <v>78</v>
      </c>
      <c r="V89" s="196">
        <f t="shared" si="72"/>
        <v>24</v>
      </c>
      <c r="W89" s="196">
        <f t="shared" si="72"/>
        <v>102</v>
      </c>
      <c r="X89" s="196">
        <f t="shared" si="72"/>
        <v>140</v>
      </c>
      <c r="Y89" s="196">
        <f t="shared" si="72"/>
        <v>242</v>
      </c>
      <c r="Z89" s="196">
        <f t="shared" si="72"/>
        <v>0</v>
      </c>
      <c r="AA89" s="196">
        <f t="shared" si="72"/>
        <v>242</v>
      </c>
    </row>
    <row r="90" spans="1:27" s="17" customFormat="1" ht="29.25" customHeight="1">
      <c r="A90" s="120" t="s">
        <v>236</v>
      </c>
      <c r="B90" s="169" t="s">
        <v>320</v>
      </c>
      <c r="C90" s="121" t="s">
        <v>54</v>
      </c>
      <c r="D90" s="121" t="s">
        <v>49</v>
      </c>
      <c r="E90" s="121" t="s">
        <v>433</v>
      </c>
      <c r="F90" s="121" t="s">
        <v>84</v>
      </c>
      <c r="G90" s="157"/>
      <c r="H90" s="157"/>
      <c r="I90" s="157"/>
      <c r="J90" s="195"/>
      <c r="K90" s="195"/>
      <c r="L90" s="195"/>
      <c r="M90" s="195"/>
      <c r="N90" s="195"/>
      <c r="O90" s="196"/>
      <c r="P90" s="196">
        <v>78</v>
      </c>
      <c r="Q90" s="196">
        <f>O90+P90</f>
        <v>78</v>
      </c>
      <c r="R90" s="196"/>
      <c r="S90" s="196">
        <f>Q90+R90</f>
        <v>78</v>
      </c>
      <c r="T90" s="196"/>
      <c r="U90" s="196">
        <f>S90+T90</f>
        <v>78</v>
      </c>
      <c r="V90" s="196">
        <v>24</v>
      </c>
      <c r="W90" s="196">
        <f>U90+V90</f>
        <v>102</v>
      </c>
      <c r="X90" s="196">
        <v>140</v>
      </c>
      <c r="Y90" s="196">
        <f>W90+X90</f>
        <v>242</v>
      </c>
      <c r="Z90" s="196"/>
      <c r="AA90" s="196">
        <f>Y90+Z90</f>
        <v>242</v>
      </c>
    </row>
    <row r="91" spans="1:27" s="5" customFormat="1" ht="15" customHeight="1">
      <c r="A91" s="81" t="s">
        <v>57</v>
      </c>
      <c r="B91" s="169" t="s">
        <v>320</v>
      </c>
      <c r="C91" s="87" t="s">
        <v>54</v>
      </c>
      <c r="D91" s="87" t="s">
        <v>50</v>
      </c>
      <c r="E91" s="87"/>
      <c r="F91" s="87"/>
      <c r="G91" s="149">
        <f aca="true" t="shared" si="73" ref="G91:M91">G95</f>
        <v>150</v>
      </c>
      <c r="H91" s="149">
        <f t="shared" si="73"/>
        <v>0</v>
      </c>
      <c r="I91" s="149">
        <f t="shared" si="73"/>
        <v>150</v>
      </c>
      <c r="J91" s="184">
        <f t="shared" si="73"/>
        <v>0</v>
      </c>
      <c r="K91" s="184">
        <f t="shared" si="73"/>
        <v>150</v>
      </c>
      <c r="L91" s="184">
        <f t="shared" si="73"/>
        <v>19.6</v>
      </c>
      <c r="M91" s="184">
        <f t="shared" si="73"/>
        <v>169.6</v>
      </c>
      <c r="N91" s="184">
        <f aca="true" t="shared" si="74" ref="N91:S91">N95</f>
        <v>12</v>
      </c>
      <c r="O91" s="184">
        <f t="shared" si="74"/>
        <v>181.6</v>
      </c>
      <c r="P91" s="184">
        <f t="shared" si="74"/>
        <v>75</v>
      </c>
      <c r="Q91" s="184">
        <f t="shared" si="74"/>
        <v>256.6</v>
      </c>
      <c r="R91" s="184">
        <f t="shared" si="74"/>
        <v>0</v>
      </c>
      <c r="S91" s="184">
        <f t="shared" si="74"/>
        <v>256.6</v>
      </c>
      <c r="T91" s="184">
        <f aca="true" t="shared" si="75" ref="T91:Y91">T95</f>
        <v>0</v>
      </c>
      <c r="U91" s="184">
        <f t="shared" si="75"/>
        <v>256.6</v>
      </c>
      <c r="V91" s="184">
        <f t="shared" si="75"/>
        <v>50</v>
      </c>
      <c r="W91" s="184">
        <f t="shared" si="75"/>
        <v>306.6</v>
      </c>
      <c r="X91" s="184">
        <f t="shared" si="75"/>
        <v>35</v>
      </c>
      <c r="Y91" s="184">
        <f t="shared" si="75"/>
        <v>341.6</v>
      </c>
      <c r="Z91" s="184">
        <f>Z95</f>
        <v>0</v>
      </c>
      <c r="AA91" s="184">
        <f>AA95</f>
        <v>341.6</v>
      </c>
    </row>
    <row r="92" spans="1:27" ht="25.5" hidden="1">
      <c r="A92" s="95" t="s">
        <v>192</v>
      </c>
      <c r="B92" s="169" t="s">
        <v>320</v>
      </c>
      <c r="C92" s="90" t="s">
        <v>54</v>
      </c>
      <c r="D92" s="90" t="s">
        <v>50</v>
      </c>
      <c r="E92" s="90" t="s">
        <v>113</v>
      </c>
      <c r="F92" s="90"/>
      <c r="G92" s="150">
        <f aca="true" t="shared" si="76" ref="G92:Z93">G93</f>
        <v>0</v>
      </c>
      <c r="H92" s="150">
        <f t="shared" si="76"/>
        <v>0</v>
      </c>
      <c r="I92" s="150">
        <f t="shared" si="76"/>
        <v>0</v>
      </c>
      <c r="J92" s="185">
        <f t="shared" si="76"/>
        <v>0</v>
      </c>
      <c r="K92" s="185">
        <f t="shared" si="76"/>
        <v>0</v>
      </c>
      <c r="L92" s="185">
        <f t="shared" si="76"/>
        <v>0</v>
      </c>
      <c r="M92" s="185">
        <f t="shared" si="76"/>
        <v>0</v>
      </c>
      <c r="N92" s="185">
        <f t="shared" si="76"/>
        <v>0</v>
      </c>
      <c r="O92" s="185">
        <f t="shared" si="76"/>
        <v>0</v>
      </c>
      <c r="P92" s="185">
        <f t="shared" si="76"/>
        <v>0</v>
      </c>
      <c r="Q92" s="185">
        <f t="shared" si="76"/>
        <v>0</v>
      </c>
      <c r="R92" s="185">
        <f t="shared" si="76"/>
        <v>0</v>
      </c>
      <c r="S92" s="185">
        <f t="shared" si="76"/>
        <v>0</v>
      </c>
      <c r="T92" s="185">
        <f t="shared" si="76"/>
        <v>0</v>
      </c>
      <c r="U92" s="185">
        <f t="shared" si="76"/>
        <v>0</v>
      </c>
      <c r="V92" s="185">
        <f t="shared" si="76"/>
        <v>0</v>
      </c>
      <c r="W92" s="185">
        <f>W93</f>
        <v>0</v>
      </c>
      <c r="X92" s="185">
        <f t="shared" si="76"/>
        <v>0</v>
      </c>
      <c r="Y92" s="185">
        <f>Y93</f>
        <v>0</v>
      </c>
      <c r="Z92" s="185">
        <f t="shared" si="76"/>
        <v>0</v>
      </c>
      <c r="AA92" s="185">
        <f>AA93</f>
        <v>0</v>
      </c>
    </row>
    <row r="93" spans="1:27" ht="25.5" hidden="1">
      <c r="A93" s="95" t="s">
        <v>115</v>
      </c>
      <c r="B93" s="169" t="s">
        <v>320</v>
      </c>
      <c r="C93" s="90" t="s">
        <v>54</v>
      </c>
      <c r="D93" s="90" t="s">
        <v>50</v>
      </c>
      <c r="E93" s="90" t="s">
        <v>114</v>
      </c>
      <c r="F93" s="90"/>
      <c r="G93" s="150">
        <f t="shared" si="76"/>
        <v>0</v>
      </c>
      <c r="H93" s="150">
        <f t="shared" si="76"/>
        <v>0</v>
      </c>
      <c r="I93" s="150">
        <f t="shared" si="76"/>
        <v>0</v>
      </c>
      <c r="J93" s="185">
        <f t="shared" si="76"/>
        <v>0</v>
      </c>
      <c r="K93" s="185">
        <f t="shared" si="76"/>
        <v>0</v>
      </c>
      <c r="L93" s="185">
        <f t="shared" si="76"/>
        <v>0</v>
      </c>
      <c r="M93" s="185">
        <f t="shared" si="76"/>
        <v>0</v>
      </c>
      <c r="N93" s="185">
        <f t="shared" si="76"/>
        <v>0</v>
      </c>
      <c r="O93" s="185">
        <f t="shared" si="76"/>
        <v>0</v>
      </c>
      <c r="P93" s="185">
        <f t="shared" si="76"/>
        <v>0</v>
      </c>
      <c r="Q93" s="185">
        <f t="shared" si="76"/>
        <v>0</v>
      </c>
      <c r="R93" s="185">
        <f t="shared" si="76"/>
        <v>0</v>
      </c>
      <c r="S93" s="185">
        <f t="shared" si="76"/>
        <v>0</v>
      </c>
      <c r="T93" s="185">
        <f t="shared" si="76"/>
        <v>0</v>
      </c>
      <c r="U93" s="185">
        <f t="shared" si="76"/>
        <v>0</v>
      </c>
      <c r="V93" s="185">
        <f>V94</f>
        <v>0</v>
      </c>
      <c r="W93" s="185">
        <f>W94</f>
        <v>0</v>
      </c>
      <c r="X93" s="185">
        <f>X94</f>
        <v>0</v>
      </c>
      <c r="Y93" s="185">
        <f>Y94</f>
        <v>0</v>
      </c>
      <c r="Z93" s="185">
        <f>Z94</f>
        <v>0</v>
      </c>
      <c r="AA93" s="185">
        <f>AA94</f>
        <v>0</v>
      </c>
    </row>
    <row r="94" spans="1:27" ht="48" customHeight="1" hidden="1">
      <c r="A94" s="95" t="s">
        <v>117</v>
      </c>
      <c r="B94" s="169" t="s">
        <v>320</v>
      </c>
      <c r="C94" s="90" t="s">
        <v>54</v>
      </c>
      <c r="D94" s="90" t="s">
        <v>50</v>
      </c>
      <c r="E94" s="90" t="s">
        <v>116</v>
      </c>
      <c r="F94" s="90" t="s">
        <v>118</v>
      </c>
      <c r="G94" s="150">
        <v>0</v>
      </c>
      <c r="H94" s="150">
        <v>0</v>
      </c>
      <c r="I94" s="150">
        <v>0</v>
      </c>
      <c r="J94" s="185">
        <v>0</v>
      </c>
      <c r="K94" s="185">
        <v>0</v>
      </c>
      <c r="L94" s="185">
        <v>0</v>
      </c>
      <c r="M94" s="185">
        <v>0</v>
      </c>
      <c r="N94" s="185">
        <v>0</v>
      </c>
      <c r="O94" s="185">
        <v>0</v>
      </c>
      <c r="P94" s="185">
        <v>0</v>
      </c>
      <c r="Q94" s="185">
        <v>0</v>
      </c>
      <c r="R94" s="185">
        <v>0</v>
      </c>
      <c r="S94" s="185">
        <v>0</v>
      </c>
      <c r="T94" s="185">
        <v>0</v>
      </c>
      <c r="U94" s="185">
        <v>0</v>
      </c>
      <c r="V94" s="185">
        <v>0</v>
      </c>
      <c r="W94" s="185">
        <v>0</v>
      </c>
      <c r="X94" s="185">
        <v>0</v>
      </c>
      <c r="Y94" s="185">
        <v>0</v>
      </c>
      <c r="Z94" s="185">
        <v>0</v>
      </c>
      <c r="AA94" s="185">
        <v>0</v>
      </c>
    </row>
    <row r="95" spans="1:27" ht="15" customHeight="1">
      <c r="A95" s="95" t="s">
        <v>68</v>
      </c>
      <c r="B95" s="169" t="s">
        <v>320</v>
      </c>
      <c r="C95" s="90" t="s">
        <v>54</v>
      </c>
      <c r="D95" s="90" t="s">
        <v>50</v>
      </c>
      <c r="E95" s="90" t="s">
        <v>195</v>
      </c>
      <c r="F95" s="90"/>
      <c r="G95" s="150">
        <f aca="true" t="shared" si="77" ref="G95:AA95">G96</f>
        <v>150</v>
      </c>
      <c r="H95" s="150">
        <f t="shared" si="77"/>
        <v>0</v>
      </c>
      <c r="I95" s="150">
        <f t="shared" si="77"/>
        <v>150</v>
      </c>
      <c r="J95" s="185">
        <f t="shared" si="77"/>
        <v>0</v>
      </c>
      <c r="K95" s="185">
        <f t="shared" si="77"/>
        <v>150</v>
      </c>
      <c r="L95" s="185">
        <f t="shared" si="77"/>
        <v>19.6</v>
      </c>
      <c r="M95" s="185">
        <f t="shared" si="77"/>
        <v>169.6</v>
      </c>
      <c r="N95" s="185">
        <f t="shared" si="77"/>
        <v>12</v>
      </c>
      <c r="O95" s="185">
        <f t="shared" si="77"/>
        <v>181.6</v>
      </c>
      <c r="P95" s="185">
        <f t="shared" si="77"/>
        <v>75</v>
      </c>
      <c r="Q95" s="185">
        <f t="shared" si="77"/>
        <v>256.6</v>
      </c>
      <c r="R95" s="185">
        <f t="shared" si="77"/>
        <v>0</v>
      </c>
      <c r="S95" s="185">
        <f t="shared" si="77"/>
        <v>256.6</v>
      </c>
      <c r="T95" s="185">
        <f t="shared" si="77"/>
        <v>0</v>
      </c>
      <c r="U95" s="185">
        <f t="shared" si="77"/>
        <v>256.6</v>
      </c>
      <c r="V95" s="185">
        <f t="shared" si="77"/>
        <v>50</v>
      </c>
      <c r="W95" s="185">
        <f t="shared" si="77"/>
        <v>306.6</v>
      </c>
      <c r="X95" s="185">
        <f t="shared" si="77"/>
        <v>35</v>
      </c>
      <c r="Y95" s="185">
        <f t="shared" si="77"/>
        <v>341.6</v>
      </c>
      <c r="Z95" s="185">
        <f t="shared" si="77"/>
        <v>0</v>
      </c>
      <c r="AA95" s="185">
        <f t="shared" si="77"/>
        <v>341.6</v>
      </c>
    </row>
    <row r="96" spans="1:27" ht="29.25" customHeight="1">
      <c r="A96" s="95" t="s">
        <v>236</v>
      </c>
      <c r="B96" s="169" t="s">
        <v>320</v>
      </c>
      <c r="C96" s="90" t="s">
        <v>54</v>
      </c>
      <c r="D96" s="90" t="s">
        <v>50</v>
      </c>
      <c r="E96" s="90" t="s">
        <v>196</v>
      </c>
      <c r="F96" s="90" t="s">
        <v>84</v>
      </c>
      <c r="G96" s="150">
        <v>150</v>
      </c>
      <c r="H96" s="150">
        <v>0</v>
      </c>
      <c r="I96" s="150">
        <f>G96+H96</f>
        <v>150</v>
      </c>
      <c r="J96" s="185"/>
      <c r="K96" s="185">
        <f>I96+J96</f>
        <v>150</v>
      </c>
      <c r="L96" s="185">
        <v>19.6</v>
      </c>
      <c r="M96" s="185">
        <f>K96+L96</f>
        <v>169.6</v>
      </c>
      <c r="N96" s="185">
        <v>12</v>
      </c>
      <c r="O96" s="185">
        <f>M96+N96</f>
        <v>181.6</v>
      </c>
      <c r="P96" s="185">
        <v>75</v>
      </c>
      <c r="Q96" s="185">
        <f>O96+P96</f>
        <v>256.6</v>
      </c>
      <c r="R96" s="185"/>
      <c r="S96" s="185">
        <f>Q96+R96</f>
        <v>256.6</v>
      </c>
      <c r="T96" s="185"/>
      <c r="U96" s="185">
        <f>S96+T96</f>
        <v>256.6</v>
      </c>
      <c r="V96" s="185">
        <v>50</v>
      </c>
      <c r="W96" s="185">
        <f>U96+V96</f>
        <v>306.6</v>
      </c>
      <c r="X96" s="185">
        <v>35</v>
      </c>
      <c r="Y96" s="185">
        <f>W96+X96</f>
        <v>341.6</v>
      </c>
      <c r="Z96" s="185"/>
      <c r="AA96" s="185">
        <f>Y96+Z96</f>
        <v>341.6</v>
      </c>
    </row>
    <row r="97" spans="1:27" s="5" customFormat="1" ht="13.5" customHeight="1">
      <c r="A97" s="81" t="s">
        <v>48</v>
      </c>
      <c r="B97" s="169" t="s">
        <v>320</v>
      </c>
      <c r="C97" s="87" t="s">
        <v>54</v>
      </c>
      <c r="D97" s="87" t="s">
        <v>52</v>
      </c>
      <c r="E97" s="87"/>
      <c r="F97" s="87"/>
      <c r="G97" s="149">
        <f aca="true" t="shared" si="78" ref="G97:M97">G101+G98</f>
        <v>789.8299999999999</v>
      </c>
      <c r="H97" s="149">
        <f t="shared" si="78"/>
        <v>-1</v>
      </c>
      <c r="I97" s="149">
        <f t="shared" si="78"/>
        <v>788.8299999999999</v>
      </c>
      <c r="J97" s="184">
        <f t="shared" si="78"/>
        <v>2211.96736</v>
      </c>
      <c r="K97" s="184">
        <f t="shared" si="78"/>
        <v>3000.79736</v>
      </c>
      <c r="L97" s="184">
        <f t="shared" si="78"/>
        <v>0</v>
      </c>
      <c r="M97" s="184">
        <f t="shared" si="78"/>
        <v>3000.79736</v>
      </c>
      <c r="N97" s="184">
        <f aca="true" t="shared" si="79" ref="N97:S97">N101+N98</f>
        <v>-85.6</v>
      </c>
      <c r="O97" s="184">
        <f t="shared" si="79"/>
        <v>2915.19736</v>
      </c>
      <c r="P97" s="184">
        <f t="shared" si="79"/>
        <v>-124.99999999999999</v>
      </c>
      <c r="Q97" s="184">
        <f t="shared" si="79"/>
        <v>2790.19736</v>
      </c>
      <c r="R97" s="184">
        <f t="shared" si="79"/>
        <v>87</v>
      </c>
      <c r="S97" s="184">
        <f t="shared" si="79"/>
        <v>2877.19736</v>
      </c>
      <c r="T97" s="184">
        <f aca="true" t="shared" si="80" ref="T97:Y97">T101+T98</f>
        <v>0</v>
      </c>
      <c r="U97" s="184">
        <f t="shared" si="80"/>
        <v>2877.19736</v>
      </c>
      <c r="V97" s="184">
        <f t="shared" si="80"/>
        <v>34</v>
      </c>
      <c r="W97" s="184">
        <f t="shared" si="80"/>
        <v>2911.19736</v>
      </c>
      <c r="X97" s="184">
        <f t="shared" si="80"/>
        <v>311</v>
      </c>
      <c r="Y97" s="184">
        <f t="shared" si="80"/>
        <v>3222.1973599999997</v>
      </c>
      <c r="Z97" s="184">
        <f>Z101+Z98</f>
        <v>421</v>
      </c>
      <c r="AA97" s="184">
        <f>AA101+AA98</f>
        <v>3643.1973599999997</v>
      </c>
    </row>
    <row r="98" spans="1:27" s="5" customFormat="1" ht="15" customHeight="1">
      <c r="A98" s="120" t="s">
        <v>340</v>
      </c>
      <c r="B98" s="24" t="s">
        <v>320</v>
      </c>
      <c r="C98" s="121" t="s">
        <v>54</v>
      </c>
      <c r="D98" s="121" t="s">
        <v>52</v>
      </c>
      <c r="E98" s="121" t="s">
        <v>38</v>
      </c>
      <c r="F98" s="121"/>
      <c r="G98" s="177">
        <f aca="true" t="shared" si="81" ref="G98:Z99">G99</f>
        <v>150</v>
      </c>
      <c r="H98" s="177">
        <f t="shared" si="81"/>
        <v>0</v>
      </c>
      <c r="I98" s="177">
        <f t="shared" si="81"/>
        <v>150</v>
      </c>
      <c r="J98" s="196">
        <f t="shared" si="81"/>
        <v>500</v>
      </c>
      <c r="K98" s="196">
        <f t="shared" si="81"/>
        <v>650</v>
      </c>
      <c r="L98" s="196">
        <f t="shared" si="81"/>
        <v>0</v>
      </c>
      <c r="M98" s="196">
        <f t="shared" si="81"/>
        <v>650</v>
      </c>
      <c r="N98" s="196">
        <f t="shared" si="81"/>
        <v>-193.6</v>
      </c>
      <c r="O98" s="196">
        <f t="shared" si="81"/>
        <v>456.4</v>
      </c>
      <c r="P98" s="196">
        <f t="shared" si="81"/>
        <v>0</v>
      </c>
      <c r="Q98" s="196">
        <f t="shared" si="81"/>
        <v>456.4</v>
      </c>
      <c r="R98" s="196">
        <f t="shared" si="81"/>
        <v>0</v>
      </c>
      <c r="S98" s="196">
        <f t="shared" si="81"/>
        <v>456.4</v>
      </c>
      <c r="T98" s="196">
        <f t="shared" si="81"/>
        <v>0</v>
      </c>
      <c r="U98" s="196">
        <f t="shared" si="81"/>
        <v>456.4</v>
      </c>
      <c r="V98" s="196">
        <f t="shared" si="81"/>
        <v>34</v>
      </c>
      <c r="W98" s="196">
        <f>W99</f>
        <v>490.4</v>
      </c>
      <c r="X98" s="196">
        <f t="shared" si="81"/>
        <v>0</v>
      </c>
      <c r="Y98" s="196">
        <f>Y99</f>
        <v>490.4</v>
      </c>
      <c r="Z98" s="196">
        <f t="shared" si="81"/>
        <v>0</v>
      </c>
      <c r="AA98" s="196">
        <f>AA99</f>
        <v>490.4</v>
      </c>
    </row>
    <row r="99" spans="1:27" s="5" customFormat="1" ht="40.5" customHeight="1">
      <c r="A99" s="120" t="s">
        <v>28</v>
      </c>
      <c r="B99" s="24" t="s">
        <v>320</v>
      </c>
      <c r="C99" s="121" t="s">
        <v>54</v>
      </c>
      <c r="D99" s="121" t="s">
        <v>52</v>
      </c>
      <c r="E99" s="121" t="s">
        <v>42</v>
      </c>
      <c r="F99" s="121"/>
      <c r="G99" s="177">
        <f t="shared" si="81"/>
        <v>150</v>
      </c>
      <c r="H99" s="177">
        <f t="shared" si="81"/>
        <v>0</v>
      </c>
      <c r="I99" s="177">
        <f t="shared" si="81"/>
        <v>150</v>
      </c>
      <c r="J99" s="196">
        <f t="shared" si="81"/>
        <v>500</v>
      </c>
      <c r="K99" s="196">
        <f t="shared" si="81"/>
        <v>650</v>
      </c>
      <c r="L99" s="196">
        <f t="shared" si="81"/>
        <v>0</v>
      </c>
      <c r="M99" s="196">
        <f t="shared" si="81"/>
        <v>650</v>
      </c>
      <c r="N99" s="196">
        <f t="shared" si="81"/>
        <v>-193.6</v>
      </c>
      <c r="O99" s="196">
        <f t="shared" si="81"/>
        <v>456.4</v>
      </c>
      <c r="P99" s="196">
        <f t="shared" si="81"/>
        <v>0</v>
      </c>
      <c r="Q99" s="196">
        <f t="shared" si="81"/>
        <v>456.4</v>
      </c>
      <c r="R99" s="196">
        <f t="shared" si="81"/>
        <v>0</v>
      </c>
      <c r="S99" s="196">
        <f t="shared" si="81"/>
        <v>456.4</v>
      </c>
      <c r="T99" s="196">
        <f t="shared" si="81"/>
        <v>0</v>
      </c>
      <c r="U99" s="196">
        <f t="shared" si="81"/>
        <v>456.4</v>
      </c>
      <c r="V99" s="196">
        <f>V100</f>
        <v>34</v>
      </c>
      <c r="W99" s="196">
        <f>W100</f>
        <v>490.4</v>
      </c>
      <c r="X99" s="196">
        <f>X100</f>
        <v>0</v>
      </c>
      <c r="Y99" s="196">
        <f>Y100</f>
        <v>490.4</v>
      </c>
      <c r="Z99" s="196">
        <f>Z100</f>
        <v>0</v>
      </c>
      <c r="AA99" s="196">
        <f>AA100</f>
        <v>490.4</v>
      </c>
    </row>
    <row r="100" spans="1:27" s="5" customFormat="1" ht="25.5" customHeight="1">
      <c r="A100" s="95" t="s">
        <v>236</v>
      </c>
      <c r="B100" s="24" t="s">
        <v>320</v>
      </c>
      <c r="C100" s="121" t="s">
        <v>54</v>
      </c>
      <c r="D100" s="121" t="s">
        <v>52</v>
      </c>
      <c r="E100" s="121" t="s">
        <v>42</v>
      </c>
      <c r="F100" s="173" t="s">
        <v>84</v>
      </c>
      <c r="G100" s="177">
        <v>150</v>
      </c>
      <c r="H100" s="177">
        <v>0</v>
      </c>
      <c r="I100" s="177">
        <f>G100+H100</f>
        <v>150</v>
      </c>
      <c r="J100" s="196">
        <v>500</v>
      </c>
      <c r="K100" s="196">
        <f>I100+J100</f>
        <v>650</v>
      </c>
      <c r="L100" s="196"/>
      <c r="M100" s="196">
        <f>K100+L100</f>
        <v>650</v>
      </c>
      <c r="N100" s="196">
        <v>-193.6</v>
      </c>
      <c r="O100" s="196">
        <f>M100+N100</f>
        <v>456.4</v>
      </c>
      <c r="P100" s="196"/>
      <c r="Q100" s="196">
        <f>O100+P100</f>
        <v>456.4</v>
      </c>
      <c r="R100" s="196"/>
      <c r="S100" s="196">
        <f>Q100+R100</f>
        <v>456.4</v>
      </c>
      <c r="T100" s="196"/>
      <c r="U100" s="196">
        <f>S100+T100</f>
        <v>456.4</v>
      </c>
      <c r="V100" s="196">
        <v>34</v>
      </c>
      <c r="W100" s="196">
        <f>U100+V100</f>
        <v>490.4</v>
      </c>
      <c r="X100" s="196"/>
      <c r="Y100" s="196">
        <f>W100+X100</f>
        <v>490.4</v>
      </c>
      <c r="Z100" s="196"/>
      <c r="AA100" s="196">
        <f>Y100+Z100</f>
        <v>490.4</v>
      </c>
    </row>
    <row r="101" spans="1:27" ht="14.25" customHeight="1">
      <c r="A101" s="95" t="s">
        <v>119</v>
      </c>
      <c r="B101" s="169" t="s">
        <v>320</v>
      </c>
      <c r="C101" s="90" t="s">
        <v>54</v>
      </c>
      <c r="D101" s="90" t="s">
        <v>52</v>
      </c>
      <c r="E101" s="90" t="s">
        <v>120</v>
      </c>
      <c r="F101" s="90"/>
      <c r="G101" s="150">
        <f aca="true" t="shared" si="82" ref="G101:M101">G102+G104+G106+G108+G110</f>
        <v>639.8299999999999</v>
      </c>
      <c r="H101" s="150">
        <f t="shared" si="82"/>
        <v>-1</v>
      </c>
      <c r="I101" s="150">
        <f t="shared" si="82"/>
        <v>638.8299999999999</v>
      </c>
      <c r="J101" s="185">
        <f t="shared" si="82"/>
        <v>1711.96736</v>
      </c>
      <c r="K101" s="185">
        <f t="shared" si="82"/>
        <v>2350.79736</v>
      </c>
      <c r="L101" s="185">
        <f t="shared" si="82"/>
        <v>0</v>
      </c>
      <c r="M101" s="185">
        <f t="shared" si="82"/>
        <v>2350.79736</v>
      </c>
      <c r="N101" s="185">
        <f aca="true" t="shared" si="83" ref="N101:S101">N102+N104+N106+N108+N110</f>
        <v>108</v>
      </c>
      <c r="O101" s="185">
        <f t="shared" si="83"/>
        <v>2458.79736</v>
      </c>
      <c r="P101" s="185">
        <f t="shared" si="83"/>
        <v>-124.99999999999999</v>
      </c>
      <c r="Q101" s="185">
        <f t="shared" si="83"/>
        <v>2333.79736</v>
      </c>
      <c r="R101" s="185">
        <f t="shared" si="83"/>
        <v>87</v>
      </c>
      <c r="S101" s="185">
        <f t="shared" si="83"/>
        <v>2420.79736</v>
      </c>
      <c r="T101" s="185">
        <f aca="true" t="shared" si="84" ref="T101:Y101">T102+T104+T106+T108+T110</f>
        <v>0</v>
      </c>
      <c r="U101" s="185">
        <f t="shared" si="84"/>
        <v>2420.79736</v>
      </c>
      <c r="V101" s="185">
        <f t="shared" si="84"/>
        <v>0</v>
      </c>
      <c r="W101" s="185">
        <f t="shared" si="84"/>
        <v>2420.79736</v>
      </c>
      <c r="X101" s="185">
        <f t="shared" si="84"/>
        <v>311</v>
      </c>
      <c r="Y101" s="185">
        <f t="shared" si="84"/>
        <v>2731.7973599999996</v>
      </c>
      <c r="Z101" s="185">
        <f>Z102+Z104+Z106+Z108+Z110</f>
        <v>421</v>
      </c>
      <c r="AA101" s="185">
        <f>AA102+AA104+AA106+AA108+AA110</f>
        <v>3152.7973599999996</v>
      </c>
    </row>
    <row r="102" spans="1:27" ht="12" customHeight="1">
      <c r="A102" s="100" t="s">
        <v>121</v>
      </c>
      <c r="B102" s="169" t="s">
        <v>320</v>
      </c>
      <c r="C102" s="90" t="s">
        <v>54</v>
      </c>
      <c r="D102" s="90" t="s">
        <v>52</v>
      </c>
      <c r="E102" s="99" t="s">
        <v>122</v>
      </c>
      <c r="F102" s="99"/>
      <c r="G102" s="153">
        <f aca="true" t="shared" si="85" ref="G102:AA102">G103</f>
        <v>60</v>
      </c>
      <c r="H102" s="153">
        <f t="shared" si="85"/>
        <v>0</v>
      </c>
      <c r="I102" s="153">
        <f t="shared" si="85"/>
        <v>60</v>
      </c>
      <c r="J102" s="188">
        <f t="shared" si="85"/>
        <v>0</v>
      </c>
      <c r="K102" s="188">
        <f t="shared" si="85"/>
        <v>60</v>
      </c>
      <c r="L102" s="188">
        <f t="shared" si="85"/>
        <v>0</v>
      </c>
      <c r="M102" s="188">
        <f t="shared" si="85"/>
        <v>60</v>
      </c>
      <c r="N102" s="188">
        <f t="shared" si="85"/>
        <v>0</v>
      </c>
      <c r="O102" s="188">
        <f t="shared" si="85"/>
        <v>60</v>
      </c>
      <c r="P102" s="188">
        <f t="shared" si="85"/>
        <v>0</v>
      </c>
      <c r="Q102" s="188">
        <f t="shared" si="85"/>
        <v>60</v>
      </c>
      <c r="R102" s="188">
        <f t="shared" si="85"/>
        <v>0</v>
      </c>
      <c r="S102" s="188">
        <f t="shared" si="85"/>
        <v>60</v>
      </c>
      <c r="T102" s="188">
        <f t="shared" si="85"/>
        <v>0</v>
      </c>
      <c r="U102" s="188">
        <f t="shared" si="85"/>
        <v>60</v>
      </c>
      <c r="V102" s="188">
        <f t="shared" si="85"/>
        <v>0</v>
      </c>
      <c r="W102" s="188">
        <f t="shared" si="85"/>
        <v>60</v>
      </c>
      <c r="X102" s="188">
        <f t="shared" si="85"/>
        <v>0</v>
      </c>
      <c r="Y102" s="188">
        <f t="shared" si="85"/>
        <v>60</v>
      </c>
      <c r="Z102" s="188">
        <f t="shared" si="85"/>
        <v>0</v>
      </c>
      <c r="AA102" s="188">
        <f t="shared" si="85"/>
        <v>60</v>
      </c>
    </row>
    <row r="103" spans="1:27" ht="27" customHeight="1">
      <c r="A103" s="95" t="s">
        <v>236</v>
      </c>
      <c r="B103" s="169" t="s">
        <v>320</v>
      </c>
      <c r="C103" s="90" t="s">
        <v>54</v>
      </c>
      <c r="D103" s="90" t="s">
        <v>52</v>
      </c>
      <c r="E103" s="99" t="s">
        <v>122</v>
      </c>
      <c r="F103" s="99" t="s">
        <v>84</v>
      </c>
      <c r="G103" s="153">
        <v>60</v>
      </c>
      <c r="H103" s="153">
        <v>0</v>
      </c>
      <c r="I103" s="153">
        <f>G103+H103</f>
        <v>60</v>
      </c>
      <c r="J103" s="188"/>
      <c r="K103" s="188">
        <f>I103+J103</f>
        <v>60</v>
      </c>
      <c r="L103" s="188"/>
      <c r="M103" s="188">
        <f>K103+L103</f>
        <v>60</v>
      </c>
      <c r="N103" s="188"/>
      <c r="O103" s="188">
        <f>M103+N103</f>
        <v>60</v>
      </c>
      <c r="P103" s="188"/>
      <c r="Q103" s="188">
        <f>O103+P103</f>
        <v>60</v>
      </c>
      <c r="R103" s="188"/>
      <c r="S103" s="188">
        <f>Q103+R103</f>
        <v>60</v>
      </c>
      <c r="T103" s="188"/>
      <c r="U103" s="188">
        <f>S103+T103</f>
        <v>60</v>
      </c>
      <c r="V103" s="188"/>
      <c r="W103" s="188">
        <f>U103+V103</f>
        <v>60</v>
      </c>
      <c r="X103" s="188"/>
      <c r="Y103" s="188">
        <f>W103+X103</f>
        <v>60</v>
      </c>
      <c r="Z103" s="188"/>
      <c r="AA103" s="188">
        <f>Y103+Z103</f>
        <v>60</v>
      </c>
    </row>
    <row r="104" spans="1:27" s="4" customFormat="1" ht="26.25" customHeight="1">
      <c r="A104" s="85" t="s">
        <v>193</v>
      </c>
      <c r="B104" s="169" t="s">
        <v>320</v>
      </c>
      <c r="C104" s="90" t="s">
        <v>54</v>
      </c>
      <c r="D104" s="90" t="s">
        <v>52</v>
      </c>
      <c r="E104" s="99" t="s">
        <v>123</v>
      </c>
      <c r="F104" s="100"/>
      <c r="G104" s="153">
        <f aca="true" t="shared" si="86" ref="G104:AA104">G105</f>
        <v>161</v>
      </c>
      <c r="H104" s="153">
        <f t="shared" si="86"/>
        <v>0</v>
      </c>
      <c r="I104" s="153">
        <f t="shared" si="86"/>
        <v>161</v>
      </c>
      <c r="J104" s="188">
        <f t="shared" si="86"/>
        <v>1711.96736</v>
      </c>
      <c r="K104" s="188">
        <f t="shared" si="86"/>
        <v>1872.96736</v>
      </c>
      <c r="L104" s="188">
        <f t="shared" si="86"/>
        <v>0</v>
      </c>
      <c r="M104" s="188">
        <f t="shared" si="86"/>
        <v>1872.96736</v>
      </c>
      <c r="N104" s="188">
        <f t="shared" si="86"/>
        <v>0</v>
      </c>
      <c r="O104" s="188">
        <f t="shared" si="86"/>
        <v>1872.96736</v>
      </c>
      <c r="P104" s="188">
        <f t="shared" si="86"/>
        <v>-233.2</v>
      </c>
      <c r="Q104" s="188">
        <f t="shared" si="86"/>
        <v>1639.76736</v>
      </c>
      <c r="R104" s="188">
        <f t="shared" si="86"/>
        <v>0</v>
      </c>
      <c r="S104" s="188">
        <f t="shared" si="86"/>
        <v>1639.76736</v>
      </c>
      <c r="T104" s="188">
        <f t="shared" si="86"/>
        <v>0</v>
      </c>
      <c r="U104" s="188">
        <f t="shared" si="86"/>
        <v>1639.76736</v>
      </c>
      <c r="V104" s="188">
        <f t="shared" si="86"/>
        <v>0</v>
      </c>
      <c r="W104" s="188">
        <f t="shared" si="86"/>
        <v>1639.76736</v>
      </c>
      <c r="X104" s="188">
        <f t="shared" si="86"/>
        <v>0</v>
      </c>
      <c r="Y104" s="188">
        <f t="shared" si="86"/>
        <v>1639.76736</v>
      </c>
      <c r="Z104" s="188">
        <f t="shared" si="86"/>
        <v>-15</v>
      </c>
      <c r="AA104" s="188">
        <f t="shared" si="86"/>
        <v>1624.76736</v>
      </c>
    </row>
    <row r="105" spans="1:27" ht="27" customHeight="1">
      <c r="A105" s="95" t="s">
        <v>236</v>
      </c>
      <c r="B105" s="169" t="s">
        <v>320</v>
      </c>
      <c r="C105" s="90" t="s">
        <v>54</v>
      </c>
      <c r="D105" s="90" t="s">
        <v>52</v>
      </c>
      <c r="E105" s="99" t="s">
        <v>123</v>
      </c>
      <c r="F105" s="99" t="s">
        <v>84</v>
      </c>
      <c r="G105" s="153">
        <v>161</v>
      </c>
      <c r="H105" s="153">
        <v>0</v>
      </c>
      <c r="I105" s="153">
        <f>G105+H105</f>
        <v>161</v>
      </c>
      <c r="J105" s="188">
        <v>1711.96736</v>
      </c>
      <c r="K105" s="188">
        <f>I105+J105</f>
        <v>1872.96736</v>
      </c>
      <c r="L105" s="188"/>
      <c r="M105" s="188">
        <f>K105+L105</f>
        <v>1872.96736</v>
      </c>
      <c r="N105" s="188"/>
      <c r="O105" s="188">
        <f>M105+N105</f>
        <v>1872.96736</v>
      </c>
      <c r="P105" s="188">
        <v>-233.2</v>
      </c>
      <c r="Q105" s="188">
        <f>O105+P105</f>
        <v>1639.76736</v>
      </c>
      <c r="R105" s="188"/>
      <c r="S105" s="188">
        <f>Q105+R105</f>
        <v>1639.76736</v>
      </c>
      <c r="T105" s="188"/>
      <c r="U105" s="188">
        <f>S105+T105</f>
        <v>1639.76736</v>
      </c>
      <c r="V105" s="188"/>
      <c r="W105" s="188">
        <f>U105+V105</f>
        <v>1639.76736</v>
      </c>
      <c r="X105" s="188"/>
      <c r="Y105" s="188">
        <f>W105+X105</f>
        <v>1639.76736</v>
      </c>
      <c r="Z105" s="188">
        <v>-15</v>
      </c>
      <c r="AA105" s="188">
        <f>Y105+Z105</f>
        <v>1624.76736</v>
      </c>
    </row>
    <row r="106" spans="1:27" ht="15.75" customHeight="1">
      <c r="A106" s="100" t="s">
        <v>56</v>
      </c>
      <c r="B106" s="169" t="s">
        <v>320</v>
      </c>
      <c r="C106" s="90" t="s">
        <v>54</v>
      </c>
      <c r="D106" s="90" t="s">
        <v>52</v>
      </c>
      <c r="E106" s="99" t="s">
        <v>125</v>
      </c>
      <c r="F106" s="100"/>
      <c r="G106" s="153">
        <f aca="true" t="shared" si="87" ref="G106:AA106">G107</f>
        <v>56</v>
      </c>
      <c r="H106" s="153">
        <f t="shared" si="87"/>
        <v>0</v>
      </c>
      <c r="I106" s="153">
        <f t="shared" si="87"/>
        <v>56</v>
      </c>
      <c r="J106" s="188">
        <f t="shared" si="87"/>
        <v>0</v>
      </c>
      <c r="K106" s="188">
        <f t="shared" si="87"/>
        <v>56</v>
      </c>
      <c r="L106" s="188">
        <f t="shared" si="87"/>
        <v>0</v>
      </c>
      <c r="M106" s="188">
        <f t="shared" si="87"/>
        <v>56</v>
      </c>
      <c r="N106" s="188">
        <f t="shared" si="87"/>
        <v>0</v>
      </c>
      <c r="O106" s="188">
        <f t="shared" si="87"/>
        <v>56</v>
      </c>
      <c r="P106" s="188">
        <f t="shared" si="87"/>
        <v>0</v>
      </c>
      <c r="Q106" s="188">
        <f t="shared" si="87"/>
        <v>56</v>
      </c>
      <c r="R106" s="188">
        <f t="shared" si="87"/>
        <v>0</v>
      </c>
      <c r="S106" s="188">
        <f t="shared" si="87"/>
        <v>56</v>
      </c>
      <c r="T106" s="188">
        <f t="shared" si="87"/>
        <v>0</v>
      </c>
      <c r="U106" s="188">
        <f t="shared" si="87"/>
        <v>56</v>
      </c>
      <c r="V106" s="188">
        <f t="shared" si="87"/>
        <v>-7</v>
      </c>
      <c r="W106" s="188">
        <f t="shared" si="87"/>
        <v>49</v>
      </c>
      <c r="X106" s="188">
        <f t="shared" si="87"/>
        <v>241</v>
      </c>
      <c r="Y106" s="188">
        <f t="shared" si="87"/>
        <v>290</v>
      </c>
      <c r="Z106" s="188">
        <f t="shared" si="87"/>
        <v>300</v>
      </c>
      <c r="AA106" s="188">
        <f t="shared" si="87"/>
        <v>590</v>
      </c>
    </row>
    <row r="107" spans="1:27" ht="26.25" customHeight="1">
      <c r="A107" s="95" t="s">
        <v>236</v>
      </c>
      <c r="B107" s="169" t="s">
        <v>320</v>
      </c>
      <c r="C107" s="90" t="s">
        <v>54</v>
      </c>
      <c r="D107" s="90" t="s">
        <v>52</v>
      </c>
      <c r="E107" s="99" t="s">
        <v>125</v>
      </c>
      <c r="F107" s="99" t="s">
        <v>84</v>
      </c>
      <c r="G107" s="153">
        <v>56</v>
      </c>
      <c r="H107" s="153">
        <v>0</v>
      </c>
      <c r="I107" s="153">
        <f>G107+H107</f>
        <v>56</v>
      </c>
      <c r="J107" s="188"/>
      <c r="K107" s="188">
        <f>I107+J107</f>
        <v>56</v>
      </c>
      <c r="L107" s="188"/>
      <c r="M107" s="188">
        <f>K107+L107</f>
        <v>56</v>
      </c>
      <c r="N107" s="188"/>
      <c r="O107" s="188">
        <f>M107+N107</f>
        <v>56</v>
      </c>
      <c r="P107" s="188"/>
      <c r="Q107" s="188">
        <f>O107+P107</f>
        <v>56</v>
      </c>
      <c r="R107" s="188"/>
      <c r="S107" s="188">
        <f>Q107+R107</f>
        <v>56</v>
      </c>
      <c r="T107" s="188"/>
      <c r="U107" s="188">
        <f>S107+T107</f>
        <v>56</v>
      </c>
      <c r="V107" s="188">
        <v>-7</v>
      </c>
      <c r="W107" s="188">
        <f>U107+V107</f>
        <v>49</v>
      </c>
      <c r="X107" s="188">
        <v>241</v>
      </c>
      <c r="Y107" s="188">
        <f>W107+X107</f>
        <v>290</v>
      </c>
      <c r="Z107" s="188">
        <v>300</v>
      </c>
      <c r="AA107" s="188">
        <f>Y107+Z107</f>
        <v>590</v>
      </c>
    </row>
    <row r="108" spans="1:27" ht="15" customHeight="1">
      <c r="A108" s="95" t="s">
        <v>126</v>
      </c>
      <c r="B108" s="169" t="s">
        <v>320</v>
      </c>
      <c r="C108" s="90" t="s">
        <v>54</v>
      </c>
      <c r="D108" s="90" t="s">
        <v>52</v>
      </c>
      <c r="E108" s="99" t="s">
        <v>124</v>
      </c>
      <c r="F108" s="99"/>
      <c r="G108" s="153">
        <f aca="true" t="shared" si="88" ref="G108:AA108">G109</f>
        <v>62.5</v>
      </c>
      <c r="H108" s="153">
        <f t="shared" si="88"/>
        <v>0</v>
      </c>
      <c r="I108" s="153">
        <f t="shared" si="88"/>
        <v>62.5</v>
      </c>
      <c r="J108" s="188">
        <f t="shared" si="88"/>
        <v>0</v>
      </c>
      <c r="K108" s="188">
        <f t="shared" si="88"/>
        <v>62.5</v>
      </c>
      <c r="L108" s="188">
        <f t="shared" si="88"/>
        <v>0</v>
      </c>
      <c r="M108" s="188">
        <f t="shared" si="88"/>
        <v>62.5</v>
      </c>
      <c r="N108" s="188">
        <f t="shared" si="88"/>
        <v>0</v>
      </c>
      <c r="O108" s="188">
        <f t="shared" si="88"/>
        <v>62.5</v>
      </c>
      <c r="P108" s="188">
        <f t="shared" si="88"/>
        <v>0</v>
      </c>
      <c r="Q108" s="188">
        <f t="shared" si="88"/>
        <v>62.5</v>
      </c>
      <c r="R108" s="188">
        <f t="shared" si="88"/>
        <v>0</v>
      </c>
      <c r="S108" s="188">
        <f t="shared" si="88"/>
        <v>62.5</v>
      </c>
      <c r="T108" s="188">
        <f t="shared" si="88"/>
        <v>0</v>
      </c>
      <c r="U108" s="188">
        <f t="shared" si="88"/>
        <v>62.5</v>
      </c>
      <c r="V108" s="188">
        <f t="shared" si="88"/>
        <v>7</v>
      </c>
      <c r="W108" s="188">
        <f t="shared" si="88"/>
        <v>69.5</v>
      </c>
      <c r="X108" s="188">
        <f t="shared" si="88"/>
        <v>0</v>
      </c>
      <c r="Y108" s="188">
        <f t="shared" si="88"/>
        <v>69.5</v>
      </c>
      <c r="Z108" s="188">
        <f t="shared" si="88"/>
        <v>50</v>
      </c>
      <c r="AA108" s="188">
        <f t="shared" si="88"/>
        <v>119.5</v>
      </c>
    </row>
    <row r="109" spans="1:27" ht="27" customHeight="1">
      <c r="A109" s="95" t="s">
        <v>236</v>
      </c>
      <c r="B109" s="169" t="s">
        <v>320</v>
      </c>
      <c r="C109" s="90" t="s">
        <v>54</v>
      </c>
      <c r="D109" s="90" t="s">
        <v>52</v>
      </c>
      <c r="E109" s="99" t="s">
        <v>124</v>
      </c>
      <c r="F109" s="99" t="s">
        <v>84</v>
      </c>
      <c r="G109" s="153">
        <v>62.5</v>
      </c>
      <c r="H109" s="153">
        <v>0</v>
      </c>
      <c r="I109" s="153">
        <f>G109+H109</f>
        <v>62.5</v>
      </c>
      <c r="J109" s="188"/>
      <c r="K109" s="188">
        <f>I109+J109</f>
        <v>62.5</v>
      </c>
      <c r="L109" s="188"/>
      <c r="M109" s="188">
        <f>K109+L109</f>
        <v>62.5</v>
      </c>
      <c r="N109" s="188"/>
      <c r="O109" s="188">
        <f>M109+N109</f>
        <v>62.5</v>
      </c>
      <c r="P109" s="188"/>
      <c r="Q109" s="188">
        <f>O109+P109</f>
        <v>62.5</v>
      </c>
      <c r="R109" s="188"/>
      <c r="S109" s="188">
        <f>Q109+R109</f>
        <v>62.5</v>
      </c>
      <c r="T109" s="188"/>
      <c r="U109" s="188">
        <f>S109+T109</f>
        <v>62.5</v>
      </c>
      <c r="V109" s="188">
        <v>7</v>
      </c>
      <c r="W109" s="188">
        <f>U109+V109</f>
        <v>69.5</v>
      </c>
      <c r="X109" s="188"/>
      <c r="Y109" s="188">
        <f>W109+X109</f>
        <v>69.5</v>
      </c>
      <c r="Z109" s="188">
        <v>50</v>
      </c>
      <c r="AA109" s="188">
        <f>Y109+Z109</f>
        <v>119.5</v>
      </c>
    </row>
    <row r="110" spans="1:27" ht="15" customHeight="1">
      <c r="A110" s="95" t="s">
        <v>127</v>
      </c>
      <c r="B110" s="169" t="s">
        <v>320</v>
      </c>
      <c r="C110" s="90" t="s">
        <v>54</v>
      </c>
      <c r="D110" s="90" t="s">
        <v>52</v>
      </c>
      <c r="E110" s="99" t="s">
        <v>128</v>
      </c>
      <c r="F110" s="99"/>
      <c r="G110" s="153">
        <f aca="true" t="shared" si="89" ref="G110:AA110">G111</f>
        <v>300.33</v>
      </c>
      <c r="H110" s="153">
        <f t="shared" si="89"/>
        <v>-1</v>
      </c>
      <c r="I110" s="153">
        <f t="shared" si="89"/>
        <v>299.33</v>
      </c>
      <c r="J110" s="188">
        <f t="shared" si="89"/>
        <v>0</v>
      </c>
      <c r="K110" s="188">
        <f t="shared" si="89"/>
        <v>299.33</v>
      </c>
      <c r="L110" s="188">
        <f t="shared" si="89"/>
        <v>0</v>
      </c>
      <c r="M110" s="188">
        <f t="shared" si="89"/>
        <v>299.33</v>
      </c>
      <c r="N110" s="188">
        <f t="shared" si="89"/>
        <v>108</v>
      </c>
      <c r="O110" s="188">
        <f t="shared" si="89"/>
        <v>407.33</v>
      </c>
      <c r="P110" s="188">
        <f t="shared" si="89"/>
        <v>108.2</v>
      </c>
      <c r="Q110" s="188">
        <f t="shared" si="89"/>
        <v>515.53</v>
      </c>
      <c r="R110" s="188">
        <f t="shared" si="89"/>
        <v>87</v>
      </c>
      <c r="S110" s="188">
        <f t="shared" si="89"/>
        <v>602.53</v>
      </c>
      <c r="T110" s="188">
        <f t="shared" si="89"/>
        <v>0</v>
      </c>
      <c r="U110" s="188">
        <f t="shared" si="89"/>
        <v>602.53</v>
      </c>
      <c r="V110" s="188">
        <f t="shared" si="89"/>
        <v>0</v>
      </c>
      <c r="W110" s="188">
        <f t="shared" si="89"/>
        <v>602.53</v>
      </c>
      <c r="X110" s="188">
        <f t="shared" si="89"/>
        <v>70</v>
      </c>
      <c r="Y110" s="188">
        <f t="shared" si="89"/>
        <v>672.53</v>
      </c>
      <c r="Z110" s="188">
        <f t="shared" si="89"/>
        <v>86</v>
      </c>
      <c r="AA110" s="188">
        <f t="shared" si="89"/>
        <v>758.53</v>
      </c>
    </row>
    <row r="111" spans="1:27" ht="27" customHeight="1">
      <c r="A111" s="95" t="s">
        <v>236</v>
      </c>
      <c r="B111" s="169" t="s">
        <v>320</v>
      </c>
      <c r="C111" s="90" t="s">
        <v>54</v>
      </c>
      <c r="D111" s="90" t="s">
        <v>52</v>
      </c>
      <c r="E111" s="99" t="s">
        <v>128</v>
      </c>
      <c r="F111" s="99" t="s">
        <v>84</v>
      </c>
      <c r="G111" s="153">
        <v>300.33</v>
      </c>
      <c r="H111" s="153">
        <v>-1</v>
      </c>
      <c r="I111" s="153">
        <f>G111+H111</f>
        <v>299.33</v>
      </c>
      <c r="J111" s="188"/>
      <c r="K111" s="188">
        <f>I111+J111</f>
        <v>299.33</v>
      </c>
      <c r="L111" s="188"/>
      <c r="M111" s="188">
        <f>K111+L111</f>
        <v>299.33</v>
      </c>
      <c r="N111" s="188">
        <v>108</v>
      </c>
      <c r="O111" s="188">
        <f>M111+N111</f>
        <v>407.33</v>
      </c>
      <c r="P111" s="188">
        <v>108.2</v>
      </c>
      <c r="Q111" s="188">
        <f>O111+P111</f>
        <v>515.53</v>
      </c>
      <c r="R111" s="188">
        <v>87</v>
      </c>
      <c r="S111" s="188">
        <f>Q111+R111</f>
        <v>602.53</v>
      </c>
      <c r="T111" s="188"/>
      <c r="U111" s="188">
        <f>S111+T111</f>
        <v>602.53</v>
      </c>
      <c r="V111" s="188"/>
      <c r="W111" s="188">
        <f>U111+V111</f>
        <v>602.53</v>
      </c>
      <c r="X111" s="188">
        <v>70</v>
      </c>
      <c r="Y111" s="188">
        <f>W111+X111</f>
        <v>672.53</v>
      </c>
      <c r="Z111" s="188">
        <v>86</v>
      </c>
      <c r="AA111" s="188">
        <f>Y111+Z111</f>
        <v>758.53</v>
      </c>
    </row>
    <row r="112" spans="1:27" s="17" customFormat="1" ht="15" customHeight="1">
      <c r="A112" s="101" t="s">
        <v>129</v>
      </c>
      <c r="B112" s="168" t="s">
        <v>320</v>
      </c>
      <c r="C112" s="110" t="s">
        <v>55</v>
      </c>
      <c r="D112" s="110"/>
      <c r="E112" s="106"/>
      <c r="F112" s="106"/>
      <c r="G112" s="155">
        <f aca="true" t="shared" si="90" ref="G112:M112">G113+G137</f>
        <v>4368.6</v>
      </c>
      <c r="H112" s="155">
        <f t="shared" si="90"/>
        <v>0</v>
      </c>
      <c r="I112" s="155">
        <f t="shared" si="90"/>
        <v>4368.6</v>
      </c>
      <c r="J112" s="190">
        <f t="shared" si="90"/>
        <v>0</v>
      </c>
      <c r="K112" s="190">
        <f t="shared" si="90"/>
        <v>4368.6</v>
      </c>
      <c r="L112" s="190">
        <f t="shared" si="90"/>
        <v>0</v>
      </c>
      <c r="M112" s="190">
        <f t="shared" si="90"/>
        <v>4368.599999999999</v>
      </c>
      <c r="N112" s="190">
        <f aca="true" t="shared" si="91" ref="N112:S112">N113+N137</f>
        <v>0</v>
      </c>
      <c r="O112" s="190">
        <f t="shared" si="91"/>
        <v>4368.599999999999</v>
      </c>
      <c r="P112" s="190">
        <f t="shared" si="91"/>
        <v>0</v>
      </c>
      <c r="Q112" s="190">
        <f t="shared" si="91"/>
        <v>4368.599999999999</v>
      </c>
      <c r="R112" s="190">
        <f t="shared" si="91"/>
        <v>0</v>
      </c>
      <c r="S112" s="190">
        <f t="shared" si="91"/>
        <v>4368.599999999999</v>
      </c>
      <c r="T112" s="190">
        <f aca="true" t="shared" si="92" ref="T112:Y112">T113+T137</f>
        <v>0</v>
      </c>
      <c r="U112" s="190">
        <f t="shared" si="92"/>
        <v>4368.599999999999</v>
      </c>
      <c r="V112" s="190">
        <f t="shared" si="92"/>
        <v>-25</v>
      </c>
      <c r="W112" s="190">
        <f t="shared" si="92"/>
        <v>4343.599999999999</v>
      </c>
      <c r="X112" s="190">
        <f t="shared" si="92"/>
        <v>0</v>
      </c>
      <c r="Y112" s="190">
        <f t="shared" si="92"/>
        <v>4343.599999999999</v>
      </c>
      <c r="Z112" s="190">
        <f>Z113+Z137</f>
        <v>428.00000000000006</v>
      </c>
      <c r="AA112" s="190">
        <f>AA113+AA137</f>
        <v>4771.6</v>
      </c>
    </row>
    <row r="113" spans="1:27" s="5" customFormat="1" ht="15" customHeight="1">
      <c r="A113" s="104" t="s">
        <v>130</v>
      </c>
      <c r="B113" s="169" t="s">
        <v>320</v>
      </c>
      <c r="C113" s="87" t="s">
        <v>55</v>
      </c>
      <c r="D113" s="87" t="s">
        <v>49</v>
      </c>
      <c r="E113" s="97"/>
      <c r="F113" s="97"/>
      <c r="G113" s="152">
        <f aca="true" t="shared" si="93" ref="G113:M113">G114+G126+G134</f>
        <v>4343.6</v>
      </c>
      <c r="H113" s="152">
        <f t="shared" si="93"/>
        <v>0</v>
      </c>
      <c r="I113" s="152">
        <f t="shared" si="93"/>
        <v>4343.6</v>
      </c>
      <c r="J113" s="187">
        <f t="shared" si="93"/>
        <v>0</v>
      </c>
      <c r="K113" s="187">
        <f t="shared" si="93"/>
        <v>4343.6</v>
      </c>
      <c r="L113" s="187">
        <f t="shared" si="93"/>
        <v>0</v>
      </c>
      <c r="M113" s="187">
        <f t="shared" si="93"/>
        <v>4343.599999999999</v>
      </c>
      <c r="N113" s="187">
        <f aca="true" t="shared" si="94" ref="N113:S113">N114+N126+N134</f>
        <v>0</v>
      </c>
      <c r="O113" s="187">
        <f t="shared" si="94"/>
        <v>4343.599999999999</v>
      </c>
      <c r="P113" s="187">
        <f t="shared" si="94"/>
        <v>0</v>
      </c>
      <c r="Q113" s="187">
        <f t="shared" si="94"/>
        <v>4343.599999999999</v>
      </c>
      <c r="R113" s="187">
        <f t="shared" si="94"/>
        <v>0</v>
      </c>
      <c r="S113" s="187">
        <f t="shared" si="94"/>
        <v>4343.599999999999</v>
      </c>
      <c r="T113" s="187">
        <f aca="true" t="shared" si="95" ref="T113:Y113">T114+T126+T134</f>
        <v>0</v>
      </c>
      <c r="U113" s="187">
        <f t="shared" si="95"/>
        <v>4343.599999999999</v>
      </c>
      <c r="V113" s="187">
        <f t="shared" si="95"/>
        <v>0</v>
      </c>
      <c r="W113" s="187">
        <f t="shared" si="95"/>
        <v>4343.599999999999</v>
      </c>
      <c r="X113" s="187">
        <f t="shared" si="95"/>
        <v>0</v>
      </c>
      <c r="Y113" s="187">
        <f t="shared" si="95"/>
        <v>4343.599999999999</v>
      </c>
      <c r="Z113" s="187">
        <f>Z114+Z126+Z134</f>
        <v>428.00000000000006</v>
      </c>
      <c r="AA113" s="187">
        <f>AA114+AA126+AA134</f>
        <v>4771.6</v>
      </c>
    </row>
    <row r="114" spans="1:27" ht="15" customHeight="1">
      <c r="A114" s="111" t="s">
        <v>131</v>
      </c>
      <c r="B114" s="169" t="s">
        <v>320</v>
      </c>
      <c r="C114" s="90" t="s">
        <v>55</v>
      </c>
      <c r="D114" s="90" t="s">
        <v>49</v>
      </c>
      <c r="E114" s="99" t="s">
        <v>133</v>
      </c>
      <c r="F114" s="99"/>
      <c r="G114" s="153">
        <f aca="true" t="shared" si="96" ref="G114:M114">G117+G119+G115</f>
        <v>3155.1000000000004</v>
      </c>
      <c r="H114" s="153">
        <f t="shared" si="96"/>
        <v>0</v>
      </c>
      <c r="I114" s="153">
        <f t="shared" si="96"/>
        <v>3155.1000000000004</v>
      </c>
      <c r="J114" s="188">
        <f t="shared" si="96"/>
        <v>0</v>
      </c>
      <c r="K114" s="188">
        <f t="shared" si="96"/>
        <v>3155.1000000000004</v>
      </c>
      <c r="L114" s="188">
        <f t="shared" si="96"/>
        <v>-35.74</v>
      </c>
      <c r="M114" s="188">
        <f t="shared" si="96"/>
        <v>3119.3599999999997</v>
      </c>
      <c r="N114" s="188">
        <f aca="true" t="shared" si="97" ref="N114:S114">N117+N119+N115</f>
        <v>0</v>
      </c>
      <c r="O114" s="188">
        <f t="shared" si="97"/>
        <v>3119.3599999999997</v>
      </c>
      <c r="P114" s="188">
        <f t="shared" si="97"/>
        <v>0</v>
      </c>
      <c r="Q114" s="188">
        <f t="shared" si="97"/>
        <v>3119.3599999999997</v>
      </c>
      <c r="R114" s="188">
        <f t="shared" si="97"/>
        <v>0</v>
      </c>
      <c r="S114" s="188">
        <f t="shared" si="97"/>
        <v>3119.3599999999997</v>
      </c>
      <c r="T114" s="188">
        <f aca="true" t="shared" si="98" ref="T114:Y114">T117+T119+T115</f>
        <v>0</v>
      </c>
      <c r="U114" s="188">
        <f t="shared" si="98"/>
        <v>3119.3599999999997</v>
      </c>
      <c r="V114" s="188">
        <f t="shared" si="98"/>
        <v>0</v>
      </c>
      <c r="W114" s="188">
        <f t="shared" si="98"/>
        <v>3119.3599999999997</v>
      </c>
      <c r="X114" s="188">
        <f t="shared" si="98"/>
        <v>0</v>
      </c>
      <c r="Y114" s="188">
        <f t="shared" si="98"/>
        <v>3119.3599999999997</v>
      </c>
      <c r="Z114" s="188">
        <f>Z117+Z119+Z115</f>
        <v>367.26800000000003</v>
      </c>
      <c r="AA114" s="188">
        <f>AA117+AA119+AA115</f>
        <v>3486.6279999999997</v>
      </c>
    </row>
    <row r="115" spans="1:27" ht="15" customHeight="1">
      <c r="A115" s="111" t="s">
        <v>146</v>
      </c>
      <c r="B115" s="169" t="s">
        <v>320</v>
      </c>
      <c r="C115" s="90" t="s">
        <v>148</v>
      </c>
      <c r="D115" s="90" t="s">
        <v>49</v>
      </c>
      <c r="E115" s="99" t="s">
        <v>147</v>
      </c>
      <c r="F115" s="99"/>
      <c r="G115" s="153">
        <f aca="true" t="shared" si="99" ref="G115:AA115">G116</f>
        <v>103</v>
      </c>
      <c r="H115" s="153">
        <f t="shared" si="99"/>
        <v>0</v>
      </c>
      <c r="I115" s="153">
        <f t="shared" si="99"/>
        <v>103</v>
      </c>
      <c r="J115" s="188">
        <f t="shared" si="99"/>
        <v>0</v>
      </c>
      <c r="K115" s="188">
        <f t="shared" si="99"/>
        <v>103</v>
      </c>
      <c r="L115" s="188">
        <f t="shared" si="99"/>
        <v>0</v>
      </c>
      <c r="M115" s="188">
        <f t="shared" si="99"/>
        <v>103</v>
      </c>
      <c r="N115" s="188">
        <f t="shared" si="99"/>
        <v>0</v>
      </c>
      <c r="O115" s="188">
        <f t="shared" si="99"/>
        <v>103</v>
      </c>
      <c r="P115" s="188">
        <f t="shared" si="99"/>
        <v>0</v>
      </c>
      <c r="Q115" s="188">
        <f t="shared" si="99"/>
        <v>103</v>
      </c>
      <c r="R115" s="188">
        <f t="shared" si="99"/>
        <v>0</v>
      </c>
      <c r="S115" s="188">
        <f t="shared" si="99"/>
        <v>103</v>
      </c>
      <c r="T115" s="188">
        <f t="shared" si="99"/>
        <v>0</v>
      </c>
      <c r="U115" s="188">
        <f t="shared" si="99"/>
        <v>103</v>
      </c>
      <c r="V115" s="188">
        <f t="shared" si="99"/>
        <v>0</v>
      </c>
      <c r="W115" s="188">
        <f t="shared" si="99"/>
        <v>103</v>
      </c>
      <c r="X115" s="188">
        <f t="shared" si="99"/>
        <v>0</v>
      </c>
      <c r="Y115" s="188">
        <f t="shared" si="99"/>
        <v>103</v>
      </c>
      <c r="Z115" s="188">
        <f t="shared" si="99"/>
        <v>0</v>
      </c>
      <c r="AA115" s="188">
        <f t="shared" si="99"/>
        <v>103</v>
      </c>
    </row>
    <row r="116" spans="1:27" ht="26.25" customHeight="1">
      <c r="A116" s="95" t="s">
        <v>236</v>
      </c>
      <c r="B116" s="169" t="s">
        <v>320</v>
      </c>
      <c r="C116" s="90" t="s">
        <v>55</v>
      </c>
      <c r="D116" s="90" t="s">
        <v>49</v>
      </c>
      <c r="E116" s="99" t="s">
        <v>147</v>
      </c>
      <c r="F116" s="90" t="s">
        <v>84</v>
      </c>
      <c r="G116" s="153">
        <v>103</v>
      </c>
      <c r="H116" s="153">
        <v>0</v>
      </c>
      <c r="I116" s="153">
        <f>G116+H116</f>
        <v>103</v>
      </c>
      <c r="J116" s="188"/>
      <c r="K116" s="188">
        <f>I116+J116</f>
        <v>103</v>
      </c>
      <c r="L116" s="188"/>
      <c r="M116" s="188">
        <f>K116+L116</f>
        <v>103</v>
      </c>
      <c r="N116" s="188"/>
      <c r="O116" s="188">
        <f>M116+N116</f>
        <v>103</v>
      </c>
      <c r="P116" s="188"/>
      <c r="Q116" s="188">
        <f>O116+P116</f>
        <v>103</v>
      </c>
      <c r="R116" s="188"/>
      <c r="S116" s="188">
        <f>Q116+R116</f>
        <v>103</v>
      </c>
      <c r="T116" s="188"/>
      <c r="U116" s="188">
        <f>S116+T116</f>
        <v>103</v>
      </c>
      <c r="V116" s="188"/>
      <c r="W116" s="188">
        <f>U116+V116</f>
        <v>103</v>
      </c>
      <c r="X116" s="188"/>
      <c r="Y116" s="188">
        <f>W116+X116</f>
        <v>103</v>
      </c>
      <c r="Z116" s="188"/>
      <c r="AA116" s="188">
        <f>Y116+Z116</f>
        <v>103</v>
      </c>
    </row>
    <row r="117" spans="1:27" ht="27.75" customHeight="1" hidden="1">
      <c r="A117" s="95" t="s">
        <v>132</v>
      </c>
      <c r="B117" s="169" t="s">
        <v>320</v>
      </c>
      <c r="C117" s="90" t="s">
        <v>55</v>
      </c>
      <c r="D117" s="90" t="s">
        <v>49</v>
      </c>
      <c r="E117" s="99" t="s">
        <v>134</v>
      </c>
      <c r="F117" s="99"/>
      <c r="G117" s="153">
        <f aca="true" t="shared" si="100" ref="G117:AA117">G118</f>
        <v>0</v>
      </c>
      <c r="H117" s="153">
        <f t="shared" si="100"/>
        <v>0</v>
      </c>
      <c r="I117" s="153">
        <f t="shared" si="100"/>
        <v>0</v>
      </c>
      <c r="J117" s="188">
        <f t="shared" si="100"/>
        <v>0</v>
      </c>
      <c r="K117" s="188">
        <f t="shared" si="100"/>
        <v>0</v>
      </c>
      <c r="L117" s="188">
        <f t="shared" si="100"/>
        <v>0</v>
      </c>
      <c r="M117" s="188">
        <f t="shared" si="100"/>
        <v>0</v>
      </c>
      <c r="N117" s="188">
        <f t="shared" si="100"/>
        <v>0</v>
      </c>
      <c r="O117" s="188">
        <f t="shared" si="100"/>
        <v>0</v>
      </c>
      <c r="P117" s="188">
        <f t="shared" si="100"/>
        <v>0</v>
      </c>
      <c r="Q117" s="188">
        <f t="shared" si="100"/>
        <v>0</v>
      </c>
      <c r="R117" s="188">
        <f t="shared" si="100"/>
        <v>0</v>
      </c>
      <c r="S117" s="188">
        <f t="shared" si="100"/>
        <v>0</v>
      </c>
      <c r="T117" s="188">
        <f t="shared" si="100"/>
        <v>0</v>
      </c>
      <c r="U117" s="188">
        <f t="shared" si="100"/>
        <v>0</v>
      </c>
      <c r="V117" s="188">
        <f t="shared" si="100"/>
        <v>0</v>
      </c>
      <c r="W117" s="188">
        <f t="shared" si="100"/>
        <v>0</v>
      </c>
      <c r="X117" s="188">
        <f t="shared" si="100"/>
        <v>0</v>
      </c>
      <c r="Y117" s="188">
        <f t="shared" si="100"/>
        <v>0</v>
      </c>
      <c r="Z117" s="188">
        <f t="shared" si="100"/>
        <v>0</v>
      </c>
      <c r="AA117" s="188">
        <f t="shared" si="100"/>
        <v>0</v>
      </c>
    </row>
    <row r="118" spans="1:27" ht="16.5" customHeight="1" hidden="1">
      <c r="A118" s="95" t="s">
        <v>135</v>
      </c>
      <c r="B118" s="169" t="s">
        <v>320</v>
      </c>
      <c r="C118" s="90" t="s">
        <v>55</v>
      </c>
      <c r="D118" s="90" t="s">
        <v>49</v>
      </c>
      <c r="E118" s="99" t="s">
        <v>134</v>
      </c>
      <c r="F118" s="99" t="s">
        <v>69</v>
      </c>
      <c r="G118" s="153"/>
      <c r="H118" s="153"/>
      <c r="I118" s="153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</row>
    <row r="119" spans="1:27" ht="26.25" customHeight="1">
      <c r="A119" s="95" t="s">
        <v>136</v>
      </c>
      <c r="B119" s="169" t="s">
        <v>320</v>
      </c>
      <c r="C119" s="90" t="s">
        <v>55</v>
      </c>
      <c r="D119" s="90" t="s">
        <v>49</v>
      </c>
      <c r="E119" s="99" t="s">
        <v>140</v>
      </c>
      <c r="F119" s="99"/>
      <c r="G119" s="153">
        <f aca="true" t="shared" si="101" ref="G119:M119">G120+G121+G122+G123+G124+G125</f>
        <v>3052.1000000000004</v>
      </c>
      <c r="H119" s="153">
        <f t="shared" si="101"/>
        <v>0</v>
      </c>
      <c r="I119" s="153">
        <f t="shared" si="101"/>
        <v>3052.1000000000004</v>
      </c>
      <c r="J119" s="188">
        <f t="shared" si="101"/>
        <v>0</v>
      </c>
      <c r="K119" s="188">
        <f t="shared" si="101"/>
        <v>3052.1000000000004</v>
      </c>
      <c r="L119" s="188">
        <f t="shared" si="101"/>
        <v>-35.74</v>
      </c>
      <c r="M119" s="188">
        <f t="shared" si="101"/>
        <v>3016.3599999999997</v>
      </c>
      <c r="N119" s="188">
        <f aca="true" t="shared" si="102" ref="N119:S119">N120+N121+N122+N123+N124+N125</f>
        <v>0</v>
      </c>
      <c r="O119" s="188">
        <f t="shared" si="102"/>
        <v>3016.3599999999997</v>
      </c>
      <c r="P119" s="188">
        <f t="shared" si="102"/>
        <v>0</v>
      </c>
      <c r="Q119" s="188">
        <f t="shared" si="102"/>
        <v>3016.3599999999997</v>
      </c>
      <c r="R119" s="188">
        <f t="shared" si="102"/>
        <v>0</v>
      </c>
      <c r="S119" s="188">
        <f t="shared" si="102"/>
        <v>3016.3599999999997</v>
      </c>
      <c r="T119" s="188">
        <f aca="true" t="shared" si="103" ref="T119:Y119">T120+T121+T122+T123+T124+T125</f>
        <v>0</v>
      </c>
      <c r="U119" s="188">
        <f t="shared" si="103"/>
        <v>3016.3599999999997</v>
      </c>
      <c r="V119" s="188">
        <f t="shared" si="103"/>
        <v>0</v>
      </c>
      <c r="W119" s="188">
        <f t="shared" si="103"/>
        <v>3016.3599999999997</v>
      </c>
      <c r="X119" s="188">
        <f t="shared" si="103"/>
        <v>0</v>
      </c>
      <c r="Y119" s="188">
        <f t="shared" si="103"/>
        <v>3016.3599999999997</v>
      </c>
      <c r="Z119" s="188">
        <f>Z120+Z121+Z122+Z123+Z124+Z125</f>
        <v>367.26800000000003</v>
      </c>
      <c r="AA119" s="188">
        <f>AA120+AA121+AA122+AA123+AA124+AA125</f>
        <v>3383.6279999999997</v>
      </c>
    </row>
    <row r="120" spans="1:27" ht="25.5">
      <c r="A120" s="95" t="s">
        <v>238</v>
      </c>
      <c r="B120" s="169" t="s">
        <v>320</v>
      </c>
      <c r="C120" s="90" t="s">
        <v>55</v>
      </c>
      <c r="D120" s="90" t="s">
        <v>49</v>
      </c>
      <c r="E120" s="99" t="s">
        <v>140</v>
      </c>
      <c r="F120" s="90" t="s">
        <v>137</v>
      </c>
      <c r="G120" s="153">
        <v>2263.6</v>
      </c>
      <c r="H120" s="153">
        <v>0</v>
      </c>
      <c r="I120" s="153">
        <f>G120+H120</f>
        <v>2263.6</v>
      </c>
      <c r="J120" s="188"/>
      <c r="K120" s="188">
        <f>I120+J120</f>
        <v>2263.6</v>
      </c>
      <c r="L120" s="188">
        <v>-9.59</v>
      </c>
      <c r="M120" s="188">
        <f>K120+L120</f>
        <v>2254.0099999999998</v>
      </c>
      <c r="N120" s="188"/>
      <c r="O120" s="188">
        <f>M120+N120</f>
        <v>2254.0099999999998</v>
      </c>
      <c r="P120" s="188"/>
      <c r="Q120" s="188">
        <f>O120+P120</f>
        <v>2254.0099999999998</v>
      </c>
      <c r="R120" s="188"/>
      <c r="S120" s="188">
        <f>Q120+R120</f>
        <v>2254.0099999999998</v>
      </c>
      <c r="T120" s="188"/>
      <c r="U120" s="188">
        <f>S120+T120</f>
        <v>2254.0099999999998</v>
      </c>
      <c r="V120" s="188"/>
      <c r="W120" s="188">
        <f>U120+V120</f>
        <v>2254.0099999999998</v>
      </c>
      <c r="X120" s="188"/>
      <c r="Y120" s="188">
        <f>W120+X120</f>
        <v>2254.0099999999998</v>
      </c>
      <c r="Z120" s="188">
        <v>138.4</v>
      </c>
      <c r="AA120" s="188">
        <f>Y120+Z120</f>
        <v>2392.41</v>
      </c>
    </row>
    <row r="121" spans="1:27" ht="28.5" customHeight="1">
      <c r="A121" s="95" t="s">
        <v>239</v>
      </c>
      <c r="B121" s="169" t="s">
        <v>320</v>
      </c>
      <c r="C121" s="90" t="s">
        <v>55</v>
      </c>
      <c r="D121" s="90" t="s">
        <v>49</v>
      </c>
      <c r="E121" s="99" t="s">
        <v>140</v>
      </c>
      <c r="F121" s="90" t="s">
        <v>138</v>
      </c>
      <c r="G121" s="153">
        <v>7.8</v>
      </c>
      <c r="H121" s="153">
        <v>0</v>
      </c>
      <c r="I121" s="153">
        <f>G121+H121</f>
        <v>7.8</v>
      </c>
      <c r="J121" s="188"/>
      <c r="K121" s="188">
        <f>I121+J121</f>
        <v>7.8</v>
      </c>
      <c r="L121" s="188"/>
      <c r="M121" s="188">
        <f>K121+L121</f>
        <v>7.8</v>
      </c>
      <c r="N121" s="188"/>
      <c r="O121" s="188">
        <f>M121+N121</f>
        <v>7.8</v>
      </c>
      <c r="P121" s="188"/>
      <c r="Q121" s="188">
        <f>O121+P121</f>
        <v>7.8</v>
      </c>
      <c r="R121" s="188"/>
      <c r="S121" s="188">
        <f>Q121+R121</f>
        <v>7.8</v>
      </c>
      <c r="T121" s="188"/>
      <c r="U121" s="188">
        <f>S121+T121</f>
        <v>7.8</v>
      </c>
      <c r="V121" s="188"/>
      <c r="W121" s="188">
        <f>U121+V121</f>
        <v>7.8</v>
      </c>
      <c r="X121" s="188"/>
      <c r="Y121" s="188">
        <f>W121+X121</f>
        <v>7.8</v>
      </c>
      <c r="Z121" s="188"/>
      <c r="AA121" s="188">
        <f>Y121+Z121</f>
        <v>7.8</v>
      </c>
    </row>
    <row r="122" spans="1:27" ht="25.5">
      <c r="A122" s="95" t="s">
        <v>81</v>
      </c>
      <c r="B122" s="169" t="s">
        <v>320</v>
      </c>
      <c r="C122" s="90" t="s">
        <v>55</v>
      </c>
      <c r="D122" s="90" t="s">
        <v>49</v>
      </c>
      <c r="E122" s="99" t="s">
        <v>140</v>
      </c>
      <c r="F122" s="90" t="s">
        <v>82</v>
      </c>
      <c r="G122" s="153">
        <v>8</v>
      </c>
      <c r="H122" s="153">
        <v>0</v>
      </c>
      <c r="I122" s="153">
        <f>G122+H122</f>
        <v>8</v>
      </c>
      <c r="J122" s="188"/>
      <c r="K122" s="188">
        <f>I122+J122</f>
        <v>8</v>
      </c>
      <c r="L122" s="188">
        <v>-0.65</v>
      </c>
      <c r="M122" s="188">
        <f>K122+L122</f>
        <v>7.35</v>
      </c>
      <c r="N122" s="188"/>
      <c r="O122" s="188">
        <f>M122+N122</f>
        <v>7.35</v>
      </c>
      <c r="P122" s="188"/>
      <c r="Q122" s="188">
        <f>O122+P122</f>
        <v>7.35</v>
      </c>
      <c r="R122" s="188"/>
      <c r="S122" s="188">
        <f>Q122+R122</f>
        <v>7.35</v>
      </c>
      <c r="T122" s="188"/>
      <c r="U122" s="188">
        <f>S122+T122</f>
        <v>7.35</v>
      </c>
      <c r="V122" s="188"/>
      <c r="W122" s="188">
        <f>U122+V122</f>
        <v>7.35</v>
      </c>
      <c r="X122" s="188"/>
      <c r="Y122" s="188">
        <f>W122+X122</f>
        <v>7.35</v>
      </c>
      <c r="Z122" s="188"/>
      <c r="AA122" s="188">
        <f>Y122+Z122</f>
        <v>7.35</v>
      </c>
    </row>
    <row r="123" spans="1:27" ht="27" customHeight="1">
      <c r="A123" s="95" t="s">
        <v>236</v>
      </c>
      <c r="B123" s="169" t="s">
        <v>320</v>
      </c>
      <c r="C123" s="90" t="s">
        <v>55</v>
      </c>
      <c r="D123" s="90" t="s">
        <v>49</v>
      </c>
      <c r="E123" s="99" t="s">
        <v>140</v>
      </c>
      <c r="F123" s="90" t="s">
        <v>84</v>
      </c>
      <c r="G123" s="153">
        <v>772.7</v>
      </c>
      <c r="H123" s="153">
        <v>0</v>
      </c>
      <c r="I123" s="153">
        <f>G123+H123</f>
        <v>772.7</v>
      </c>
      <c r="J123" s="188"/>
      <c r="K123" s="188">
        <f>I123+J123</f>
        <v>772.7</v>
      </c>
      <c r="L123" s="188">
        <v>-25.5</v>
      </c>
      <c r="M123" s="188">
        <f>K123+L123</f>
        <v>747.2</v>
      </c>
      <c r="N123" s="188"/>
      <c r="O123" s="188">
        <f>M123+N123</f>
        <v>747.2</v>
      </c>
      <c r="P123" s="188"/>
      <c r="Q123" s="188">
        <f>O123+P123</f>
        <v>747.2</v>
      </c>
      <c r="R123" s="188"/>
      <c r="S123" s="188">
        <f>Q123+R123</f>
        <v>747.2</v>
      </c>
      <c r="T123" s="188"/>
      <c r="U123" s="188">
        <f>S123+T123</f>
        <v>747.2</v>
      </c>
      <c r="V123" s="188"/>
      <c r="W123" s="188">
        <f>U123+V123</f>
        <v>747.2</v>
      </c>
      <c r="X123" s="188"/>
      <c r="Y123" s="188">
        <f>W123+X123</f>
        <v>747.2</v>
      </c>
      <c r="Z123" s="188">
        <v>228.868</v>
      </c>
      <c r="AA123" s="188">
        <f>Y123+Z123</f>
        <v>976.068</v>
      </c>
    </row>
    <row r="124" spans="1:27" ht="18" customHeight="1" hidden="1">
      <c r="A124" s="95" t="s">
        <v>139</v>
      </c>
      <c r="B124" s="169" t="s">
        <v>320</v>
      </c>
      <c r="C124" s="90" t="s">
        <v>55</v>
      </c>
      <c r="D124" s="90" t="s">
        <v>49</v>
      </c>
      <c r="E124" s="99" t="s">
        <v>140</v>
      </c>
      <c r="F124" s="90" t="s">
        <v>141</v>
      </c>
      <c r="G124" s="153"/>
      <c r="H124" s="153"/>
      <c r="I124" s="153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</row>
    <row r="125" spans="1:27" ht="17.25" customHeight="1" hidden="1">
      <c r="A125" s="95" t="s">
        <v>85</v>
      </c>
      <c r="B125" s="169" t="s">
        <v>320</v>
      </c>
      <c r="C125" s="90" t="s">
        <v>55</v>
      </c>
      <c r="D125" s="90" t="s">
        <v>49</v>
      </c>
      <c r="E125" s="99" t="s">
        <v>140</v>
      </c>
      <c r="F125" s="90" t="s">
        <v>86</v>
      </c>
      <c r="G125" s="153"/>
      <c r="H125" s="153"/>
      <c r="I125" s="153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</row>
    <row r="126" spans="1:27" ht="13.5" customHeight="1">
      <c r="A126" s="95" t="s">
        <v>66</v>
      </c>
      <c r="B126" s="169" t="s">
        <v>320</v>
      </c>
      <c r="C126" s="90" t="s">
        <v>55</v>
      </c>
      <c r="D126" s="90" t="s">
        <v>49</v>
      </c>
      <c r="E126" s="99" t="s">
        <v>142</v>
      </c>
      <c r="F126" s="99"/>
      <c r="G126" s="153">
        <f aca="true" t="shared" si="104" ref="G126:AA126">G127</f>
        <v>624.1</v>
      </c>
      <c r="H126" s="153">
        <f t="shared" si="104"/>
        <v>0</v>
      </c>
      <c r="I126" s="153">
        <f t="shared" si="104"/>
        <v>624.1</v>
      </c>
      <c r="J126" s="188">
        <f t="shared" si="104"/>
        <v>0</v>
      </c>
      <c r="K126" s="188">
        <f t="shared" si="104"/>
        <v>624.1</v>
      </c>
      <c r="L126" s="188">
        <f t="shared" si="104"/>
        <v>-15.44</v>
      </c>
      <c r="M126" s="188">
        <f t="shared" si="104"/>
        <v>608.66</v>
      </c>
      <c r="N126" s="188">
        <f t="shared" si="104"/>
        <v>0</v>
      </c>
      <c r="O126" s="188">
        <f t="shared" si="104"/>
        <v>608.66</v>
      </c>
      <c r="P126" s="188">
        <f t="shared" si="104"/>
        <v>0</v>
      </c>
      <c r="Q126" s="188">
        <f t="shared" si="104"/>
        <v>608.66</v>
      </c>
      <c r="R126" s="188">
        <f t="shared" si="104"/>
        <v>0</v>
      </c>
      <c r="S126" s="188">
        <f t="shared" si="104"/>
        <v>608.66</v>
      </c>
      <c r="T126" s="188">
        <f t="shared" si="104"/>
        <v>0</v>
      </c>
      <c r="U126" s="188">
        <f t="shared" si="104"/>
        <v>608.66</v>
      </c>
      <c r="V126" s="188">
        <f t="shared" si="104"/>
        <v>0</v>
      </c>
      <c r="W126" s="188">
        <f t="shared" si="104"/>
        <v>608.66</v>
      </c>
      <c r="X126" s="188">
        <f t="shared" si="104"/>
        <v>0</v>
      </c>
      <c r="Y126" s="188">
        <f t="shared" si="104"/>
        <v>608.66</v>
      </c>
      <c r="Z126" s="188">
        <f t="shared" si="104"/>
        <v>27.632</v>
      </c>
      <c r="AA126" s="188">
        <f t="shared" si="104"/>
        <v>636.2919999999999</v>
      </c>
    </row>
    <row r="127" spans="1:27" ht="27" customHeight="1">
      <c r="A127" s="95" t="s">
        <v>136</v>
      </c>
      <c r="B127" s="169" t="s">
        <v>320</v>
      </c>
      <c r="C127" s="90" t="s">
        <v>55</v>
      </c>
      <c r="D127" s="90" t="s">
        <v>49</v>
      </c>
      <c r="E127" s="99" t="s">
        <v>143</v>
      </c>
      <c r="F127" s="99"/>
      <c r="G127" s="153">
        <f aca="true" t="shared" si="105" ref="G127:M127">G128+G129+G130+G131+G132+G133</f>
        <v>624.1</v>
      </c>
      <c r="H127" s="153">
        <f t="shared" si="105"/>
        <v>0</v>
      </c>
      <c r="I127" s="153">
        <f t="shared" si="105"/>
        <v>624.1</v>
      </c>
      <c r="J127" s="188">
        <f t="shared" si="105"/>
        <v>0</v>
      </c>
      <c r="K127" s="188">
        <f t="shared" si="105"/>
        <v>624.1</v>
      </c>
      <c r="L127" s="188">
        <f t="shared" si="105"/>
        <v>-15.44</v>
      </c>
      <c r="M127" s="188">
        <f t="shared" si="105"/>
        <v>608.66</v>
      </c>
      <c r="N127" s="188">
        <f aca="true" t="shared" si="106" ref="N127:S127">N128+N129+N130+N131+N132+N133</f>
        <v>0</v>
      </c>
      <c r="O127" s="188">
        <f t="shared" si="106"/>
        <v>608.66</v>
      </c>
      <c r="P127" s="188">
        <f t="shared" si="106"/>
        <v>0</v>
      </c>
      <c r="Q127" s="188">
        <f t="shared" si="106"/>
        <v>608.66</v>
      </c>
      <c r="R127" s="188">
        <f t="shared" si="106"/>
        <v>0</v>
      </c>
      <c r="S127" s="188">
        <f t="shared" si="106"/>
        <v>608.66</v>
      </c>
      <c r="T127" s="188">
        <f aca="true" t="shared" si="107" ref="T127:Y127">T128+T129+T130+T131+T132+T133</f>
        <v>0</v>
      </c>
      <c r="U127" s="188">
        <f t="shared" si="107"/>
        <v>608.66</v>
      </c>
      <c r="V127" s="188">
        <f t="shared" si="107"/>
        <v>0</v>
      </c>
      <c r="W127" s="188">
        <f t="shared" si="107"/>
        <v>608.66</v>
      </c>
      <c r="X127" s="188">
        <f t="shared" si="107"/>
        <v>0</v>
      </c>
      <c r="Y127" s="188">
        <f t="shared" si="107"/>
        <v>608.66</v>
      </c>
      <c r="Z127" s="188">
        <f>Z128+Z129+Z130+Z131+Z132+Z133</f>
        <v>27.632</v>
      </c>
      <c r="AA127" s="188">
        <f>AA128+AA129+AA130+AA131+AA132+AA133</f>
        <v>636.2919999999999</v>
      </c>
    </row>
    <row r="128" spans="1:27" ht="25.5">
      <c r="A128" s="95" t="s">
        <v>238</v>
      </c>
      <c r="B128" s="169" t="s">
        <v>320</v>
      </c>
      <c r="C128" s="90" t="s">
        <v>55</v>
      </c>
      <c r="D128" s="90" t="s">
        <v>49</v>
      </c>
      <c r="E128" s="99" t="s">
        <v>143</v>
      </c>
      <c r="F128" s="90" t="s">
        <v>137</v>
      </c>
      <c r="G128" s="153">
        <v>531</v>
      </c>
      <c r="H128" s="153">
        <v>0</v>
      </c>
      <c r="I128" s="153">
        <f>G128+H128</f>
        <v>531</v>
      </c>
      <c r="J128" s="188"/>
      <c r="K128" s="188">
        <f>I128+J128</f>
        <v>531</v>
      </c>
      <c r="L128" s="188">
        <v>1.56</v>
      </c>
      <c r="M128" s="188">
        <f>K128+L128</f>
        <v>532.56</v>
      </c>
      <c r="N128" s="188"/>
      <c r="O128" s="188">
        <f>M128+N128</f>
        <v>532.56</v>
      </c>
      <c r="P128" s="188"/>
      <c r="Q128" s="188">
        <f>O128+P128</f>
        <v>532.56</v>
      </c>
      <c r="R128" s="188"/>
      <c r="S128" s="188">
        <f>Q128+R128</f>
        <v>532.56</v>
      </c>
      <c r="T128" s="188"/>
      <c r="U128" s="188">
        <f>S128+T128</f>
        <v>532.56</v>
      </c>
      <c r="V128" s="188"/>
      <c r="W128" s="188">
        <f>U128+V128</f>
        <v>532.56</v>
      </c>
      <c r="X128" s="188"/>
      <c r="Y128" s="188">
        <f>W128+X128</f>
        <v>532.56</v>
      </c>
      <c r="Z128" s="188">
        <v>26.5</v>
      </c>
      <c r="AA128" s="188">
        <f>Y128+Z128</f>
        <v>559.06</v>
      </c>
    </row>
    <row r="129" spans="1:27" ht="27.75" customHeight="1">
      <c r="A129" s="95" t="s">
        <v>239</v>
      </c>
      <c r="B129" s="169" t="s">
        <v>320</v>
      </c>
      <c r="C129" s="90" t="s">
        <v>55</v>
      </c>
      <c r="D129" s="90" t="s">
        <v>49</v>
      </c>
      <c r="E129" s="99" t="s">
        <v>143</v>
      </c>
      <c r="F129" s="90" t="s">
        <v>138</v>
      </c>
      <c r="G129" s="153">
        <v>3.1</v>
      </c>
      <c r="H129" s="153">
        <v>0</v>
      </c>
      <c r="I129" s="153">
        <f>G129+H129</f>
        <v>3.1</v>
      </c>
      <c r="J129" s="188"/>
      <c r="K129" s="188">
        <f>I129+J129</f>
        <v>3.1</v>
      </c>
      <c r="L129" s="188"/>
      <c r="M129" s="188">
        <f>K129+L129</f>
        <v>3.1</v>
      </c>
      <c r="N129" s="188"/>
      <c r="O129" s="188">
        <f>M129+N129</f>
        <v>3.1</v>
      </c>
      <c r="P129" s="188"/>
      <c r="Q129" s="188">
        <f>O129+P129</f>
        <v>3.1</v>
      </c>
      <c r="R129" s="188"/>
      <c r="S129" s="188">
        <f>Q129+R129</f>
        <v>3.1</v>
      </c>
      <c r="T129" s="188"/>
      <c r="U129" s="188">
        <f>S129+T129</f>
        <v>3.1</v>
      </c>
      <c r="V129" s="188"/>
      <c r="W129" s="188">
        <f>U129+V129</f>
        <v>3.1</v>
      </c>
      <c r="X129" s="188"/>
      <c r="Y129" s="188">
        <f>W129+X129</f>
        <v>3.1</v>
      </c>
      <c r="Z129" s="188"/>
      <c r="AA129" s="188">
        <f>Y129+Z129</f>
        <v>3.1</v>
      </c>
    </row>
    <row r="130" spans="1:27" ht="25.5">
      <c r="A130" s="95" t="s">
        <v>81</v>
      </c>
      <c r="B130" s="169" t="s">
        <v>320</v>
      </c>
      <c r="C130" s="90" t="s">
        <v>55</v>
      </c>
      <c r="D130" s="90" t="s">
        <v>49</v>
      </c>
      <c r="E130" s="99" t="s">
        <v>143</v>
      </c>
      <c r="F130" s="90" t="s">
        <v>82</v>
      </c>
      <c r="G130" s="153">
        <v>18</v>
      </c>
      <c r="H130" s="153">
        <v>0</v>
      </c>
      <c r="I130" s="153">
        <f>G130+H130</f>
        <v>18</v>
      </c>
      <c r="J130" s="188"/>
      <c r="K130" s="188">
        <f>I130+J130</f>
        <v>18</v>
      </c>
      <c r="L130" s="188"/>
      <c r="M130" s="188">
        <f>K130+L130</f>
        <v>18</v>
      </c>
      <c r="N130" s="188"/>
      <c r="O130" s="188">
        <f>M130+N130</f>
        <v>18</v>
      </c>
      <c r="P130" s="188"/>
      <c r="Q130" s="188">
        <f>O130+P130</f>
        <v>18</v>
      </c>
      <c r="R130" s="188"/>
      <c r="S130" s="188">
        <f>Q130+R130</f>
        <v>18</v>
      </c>
      <c r="T130" s="188"/>
      <c r="U130" s="188">
        <f>S130+T130</f>
        <v>18</v>
      </c>
      <c r="V130" s="188"/>
      <c r="W130" s="188">
        <f>U130+V130</f>
        <v>18</v>
      </c>
      <c r="X130" s="188"/>
      <c r="Y130" s="188">
        <f>W130+X130</f>
        <v>18</v>
      </c>
      <c r="Z130" s="188"/>
      <c r="AA130" s="188">
        <f>Y130+Z130</f>
        <v>18</v>
      </c>
    </row>
    <row r="131" spans="1:27" ht="26.25" customHeight="1">
      <c r="A131" s="95" t="s">
        <v>236</v>
      </c>
      <c r="B131" s="169" t="s">
        <v>320</v>
      </c>
      <c r="C131" s="90" t="s">
        <v>55</v>
      </c>
      <c r="D131" s="90" t="s">
        <v>49</v>
      </c>
      <c r="E131" s="99" t="s">
        <v>143</v>
      </c>
      <c r="F131" s="90" t="s">
        <v>84</v>
      </c>
      <c r="G131" s="153">
        <v>72</v>
      </c>
      <c r="H131" s="153">
        <v>0</v>
      </c>
      <c r="I131" s="153">
        <f>G131+H131</f>
        <v>72</v>
      </c>
      <c r="J131" s="188"/>
      <c r="K131" s="188">
        <f>I131+J131</f>
        <v>72</v>
      </c>
      <c r="L131" s="188">
        <v>-17</v>
      </c>
      <c r="M131" s="188">
        <f>K131+L131</f>
        <v>55</v>
      </c>
      <c r="N131" s="188"/>
      <c r="O131" s="188">
        <f>M131+N131</f>
        <v>55</v>
      </c>
      <c r="P131" s="188"/>
      <c r="Q131" s="188">
        <f>O131+P131</f>
        <v>55</v>
      </c>
      <c r="R131" s="188"/>
      <c r="S131" s="188">
        <f>Q131+R131</f>
        <v>55</v>
      </c>
      <c r="T131" s="188"/>
      <c r="U131" s="188">
        <f>S131+T131</f>
        <v>55</v>
      </c>
      <c r="V131" s="188"/>
      <c r="W131" s="188">
        <f>U131+V131</f>
        <v>55</v>
      </c>
      <c r="X131" s="188"/>
      <c r="Y131" s="188">
        <f>W131+X131</f>
        <v>55</v>
      </c>
      <c r="Z131" s="188">
        <v>1.132</v>
      </c>
      <c r="AA131" s="188">
        <f>Y131+Z131</f>
        <v>56.132</v>
      </c>
    </row>
    <row r="132" spans="1:27" ht="16.5" customHeight="1" hidden="1">
      <c r="A132" s="95" t="s">
        <v>139</v>
      </c>
      <c r="B132" s="169" t="s">
        <v>320</v>
      </c>
      <c r="C132" s="90" t="s">
        <v>55</v>
      </c>
      <c r="D132" s="90" t="s">
        <v>49</v>
      </c>
      <c r="E132" s="99" t="s">
        <v>143</v>
      </c>
      <c r="F132" s="90" t="s">
        <v>141</v>
      </c>
      <c r="G132" s="153"/>
      <c r="H132" s="153"/>
      <c r="I132" s="153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</row>
    <row r="133" spans="1:27" ht="17.25" customHeight="1" hidden="1">
      <c r="A133" s="95" t="s">
        <v>85</v>
      </c>
      <c r="B133" s="169" t="s">
        <v>320</v>
      </c>
      <c r="C133" s="90" t="s">
        <v>55</v>
      </c>
      <c r="D133" s="90" t="s">
        <v>49</v>
      </c>
      <c r="E133" s="99" t="s">
        <v>143</v>
      </c>
      <c r="F133" s="90" t="s">
        <v>86</v>
      </c>
      <c r="G133" s="153"/>
      <c r="H133" s="153"/>
      <c r="I133" s="153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</row>
    <row r="134" spans="1:27" ht="14.25" customHeight="1">
      <c r="A134" s="95" t="s">
        <v>194</v>
      </c>
      <c r="B134" s="169" t="s">
        <v>320</v>
      </c>
      <c r="C134" s="90" t="s">
        <v>55</v>
      </c>
      <c r="D134" s="90" t="s">
        <v>49</v>
      </c>
      <c r="E134" s="99" t="s">
        <v>145</v>
      </c>
      <c r="F134" s="90"/>
      <c r="G134" s="153">
        <f aca="true" t="shared" si="108" ref="G134:Z135">G135</f>
        <v>564.4</v>
      </c>
      <c r="H134" s="153">
        <f t="shared" si="108"/>
        <v>0</v>
      </c>
      <c r="I134" s="153">
        <f t="shared" si="108"/>
        <v>564.4</v>
      </c>
      <c r="J134" s="188">
        <f t="shared" si="108"/>
        <v>0</v>
      </c>
      <c r="K134" s="188">
        <f t="shared" si="108"/>
        <v>564.4</v>
      </c>
      <c r="L134" s="188">
        <f t="shared" si="108"/>
        <v>51.18</v>
      </c>
      <c r="M134" s="188">
        <f t="shared" si="108"/>
        <v>615.5799999999999</v>
      </c>
      <c r="N134" s="188">
        <f t="shared" si="108"/>
        <v>0</v>
      </c>
      <c r="O134" s="188">
        <f t="shared" si="108"/>
        <v>615.5799999999999</v>
      </c>
      <c r="P134" s="188">
        <f t="shared" si="108"/>
        <v>0</v>
      </c>
      <c r="Q134" s="188">
        <f t="shared" si="108"/>
        <v>615.5799999999999</v>
      </c>
      <c r="R134" s="188">
        <f t="shared" si="108"/>
        <v>0</v>
      </c>
      <c r="S134" s="188">
        <f t="shared" si="108"/>
        <v>615.5799999999999</v>
      </c>
      <c r="T134" s="188">
        <f t="shared" si="108"/>
        <v>0</v>
      </c>
      <c r="U134" s="188">
        <f t="shared" si="108"/>
        <v>615.5799999999999</v>
      </c>
      <c r="V134" s="188">
        <f t="shared" si="108"/>
        <v>0</v>
      </c>
      <c r="W134" s="188">
        <f>W135</f>
        <v>615.5799999999999</v>
      </c>
      <c r="X134" s="188">
        <f t="shared" si="108"/>
        <v>0</v>
      </c>
      <c r="Y134" s="188">
        <f>Y135</f>
        <v>615.5799999999999</v>
      </c>
      <c r="Z134" s="188">
        <f t="shared" si="108"/>
        <v>33.1</v>
      </c>
      <c r="AA134" s="188">
        <f>AA135</f>
        <v>648.68</v>
      </c>
    </row>
    <row r="135" spans="1:27" ht="27" customHeight="1">
      <c r="A135" s="95" t="s">
        <v>136</v>
      </c>
      <c r="B135" s="169" t="s">
        <v>320</v>
      </c>
      <c r="C135" s="90" t="s">
        <v>55</v>
      </c>
      <c r="D135" s="90" t="s">
        <v>49</v>
      </c>
      <c r="E135" s="99" t="s">
        <v>144</v>
      </c>
      <c r="F135" s="99"/>
      <c r="G135" s="153">
        <f t="shared" si="108"/>
        <v>564.4</v>
      </c>
      <c r="H135" s="153">
        <f t="shared" si="108"/>
        <v>0</v>
      </c>
      <c r="I135" s="153">
        <f t="shared" si="108"/>
        <v>564.4</v>
      </c>
      <c r="J135" s="188">
        <f t="shared" si="108"/>
        <v>0</v>
      </c>
      <c r="K135" s="188">
        <f t="shared" si="108"/>
        <v>564.4</v>
      </c>
      <c r="L135" s="188">
        <f t="shared" si="108"/>
        <v>51.18</v>
      </c>
      <c r="M135" s="188">
        <f t="shared" si="108"/>
        <v>615.5799999999999</v>
      </c>
      <c r="N135" s="188">
        <f t="shared" si="108"/>
        <v>0</v>
      </c>
      <c r="O135" s="188">
        <f t="shared" si="108"/>
        <v>615.5799999999999</v>
      </c>
      <c r="P135" s="188">
        <f t="shared" si="108"/>
        <v>0</v>
      </c>
      <c r="Q135" s="188">
        <f t="shared" si="108"/>
        <v>615.5799999999999</v>
      </c>
      <c r="R135" s="188">
        <f t="shared" si="108"/>
        <v>0</v>
      </c>
      <c r="S135" s="188">
        <f t="shared" si="108"/>
        <v>615.5799999999999</v>
      </c>
      <c r="T135" s="188">
        <f t="shared" si="108"/>
        <v>0</v>
      </c>
      <c r="U135" s="188">
        <f t="shared" si="108"/>
        <v>615.5799999999999</v>
      </c>
      <c r="V135" s="188">
        <f>V136</f>
        <v>0</v>
      </c>
      <c r="W135" s="188">
        <f>W136</f>
        <v>615.5799999999999</v>
      </c>
      <c r="X135" s="188">
        <f>X136</f>
        <v>0</v>
      </c>
      <c r="Y135" s="188">
        <f>Y136</f>
        <v>615.5799999999999</v>
      </c>
      <c r="Z135" s="188">
        <f>Z136</f>
        <v>33.1</v>
      </c>
      <c r="AA135" s="188">
        <f>AA136</f>
        <v>648.68</v>
      </c>
    </row>
    <row r="136" spans="1:27" ht="25.5">
      <c r="A136" s="95" t="s">
        <v>238</v>
      </c>
      <c r="B136" s="169" t="s">
        <v>320</v>
      </c>
      <c r="C136" s="90" t="s">
        <v>55</v>
      </c>
      <c r="D136" s="90" t="s">
        <v>49</v>
      </c>
      <c r="E136" s="99" t="s">
        <v>144</v>
      </c>
      <c r="F136" s="90" t="s">
        <v>137</v>
      </c>
      <c r="G136" s="153">
        <v>564.4</v>
      </c>
      <c r="H136" s="153">
        <v>0</v>
      </c>
      <c r="I136" s="153">
        <f>G136+H136</f>
        <v>564.4</v>
      </c>
      <c r="J136" s="188"/>
      <c r="K136" s="188">
        <f>I136+J136</f>
        <v>564.4</v>
      </c>
      <c r="L136" s="188">
        <v>51.18</v>
      </c>
      <c r="M136" s="188">
        <f>K136+L136</f>
        <v>615.5799999999999</v>
      </c>
      <c r="N136" s="188"/>
      <c r="O136" s="188">
        <f>M136+N136</f>
        <v>615.5799999999999</v>
      </c>
      <c r="P136" s="188"/>
      <c r="Q136" s="188">
        <f>O136+P136</f>
        <v>615.5799999999999</v>
      </c>
      <c r="R136" s="188"/>
      <c r="S136" s="188">
        <f>Q136+R136</f>
        <v>615.5799999999999</v>
      </c>
      <c r="T136" s="188"/>
      <c r="U136" s="188">
        <f>S136+T136</f>
        <v>615.5799999999999</v>
      </c>
      <c r="V136" s="188"/>
      <c r="W136" s="188">
        <f>U136+V136</f>
        <v>615.5799999999999</v>
      </c>
      <c r="X136" s="188"/>
      <c r="Y136" s="188">
        <f>W136+X136</f>
        <v>615.5799999999999</v>
      </c>
      <c r="Z136" s="188">
        <v>33.1</v>
      </c>
      <c r="AA136" s="188">
        <f>Y136+Z136</f>
        <v>648.68</v>
      </c>
    </row>
    <row r="137" spans="1:27" ht="14.25" customHeight="1" hidden="1">
      <c r="A137" s="120" t="s">
        <v>340</v>
      </c>
      <c r="B137" s="169" t="s">
        <v>320</v>
      </c>
      <c r="C137" s="121" t="s">
        <v>55</v>
      </c>
      <c r="D137" s="121" t="s">
        <v>51</v>
      </c>
      <c r="E137" s="71" t="s">
        <v>38</v>
      </c>
      <c r="F137" s="121"/>
      <c r="G137" s="153">
        <f aca="true" t="shared" si="109" ref="G137:Z138">G138</f>
        <v>25</v>
      </c>
      <c r="H137" s="153">
        <f t="shared" si="109"/>
        <v>0</v>
      </c>
      <c r="I137" s="153">
        <f t="shared" si="109"/>
        <v>25</v>
      </c>
      <c r="J137" s="188">
        <f t="shared" si="109"/>
        <v>0</v>
      </c>
      <c r="K137" s="188">
        <f t="shared" si="109"/>
        <v>25</v>
      </c>
      <c r="L137" s="188">
        <f t="shared" si="109"/>
        <v>0</v>
      </c>
      <c r="M137" s="188">
        <f t="shared" si="109"/>
        <v>25</v>
      </c>
      <c r="N137" s="188">
        <f t="shared" si="109"/>
        <v>0</v>
      </c>
      <c r="O137" s="188">
        <f t="shared" si="109"/>
        <v>25</v>
      </c>
      <c r="P137" s="188">
        <f t="shared" si="109"/>
        <v>0</v>
      </c>
      <c r="Q137" s="188">
        <f t="shared" si="109"/>
        <v>25</v>
      </c>
      <c r="R137" s="188">
        <f t="shared" si="109"/>
        <v>0</v>
      </c>
      <c r="S137" s="188">
        <f t="shared" si="109"/>
        <v>25</v>
      </c>
      <c r="T137" s="188">
        <f t="shared" si="109"/>
        <v>0</v>
      </c>
      <c r="U137" s="188">
        <f t="shared" si="109"/>
        <v>25</v>
      </c>
      <c r="V137" s="188">
        <f t="shared" si="109"/>
        <v>-25</v>
      </c>
      <c r="W137" s="188">
        <f>W138</f>
        <v>0</v>
      </c>
      <c r="X137" s="188">
        <f t="shared" si="109"/>
        <v>0</v>
      </c>
      <c r="Y137" s="188">
        <f>Y138</f>
        <v>0</v>
      </c>
      <c r="Z137" s="188">
        <f t="shared" si="109"/>
        <v>0</v>
      </c>
      <c r="AA137" s="188">
        <f>AA138</f>
        <v>0</v>
      </c>
    </row>
    <row r="138" spans="1:27" ht="38.25" hidden="1">
      <c r="A138" s="120" t="s">
        <v>37</v>
      </c>
      <c r="B138" s="169" t="s">
        <v>320</v>
      </c>
      <c r="C138" s="121" t="s">
        <v>55</v>
      </c>
      <c r="D138" s="121" t="s">
        <v>51</v>
      </c>
      <c r="E138" s="71" t="s">
        <v>41</v>
      </c>
      <c r="F138" s="121"/>
      <c r="G138" s="153">
        <f t="shared" si="109"/>
        <v>25</v>
      </c>
      <c r="H138" s="153">
        <f t="shared" si="109"/>
        <v>0</v>
      </c>
      <c r="I138" s="153">
        <f t="shared" si="109"/>
        <v>25</v>
      </c>
      <c r="J138" s="188">
        <f t="shared" si="109"/>
        <v>0</v>
      </c>
      <c r="K138" s="188">
        <f t="shared" si="109"/>
        <v>25</v>
      </c>
      <c r="L138" s="188">
        <f t="shared" si="109"/>
        <v>0</v>
      </c>
      <c r="M138" s="188">
        <f t="shared" si="109"/>
        <v>25</v>
      </c>
      <c r="N138" s="188">
        <f t="shared" si="109"/>
        <v>0</v>
      </c>
      <c r="O138" s="188">
        <f t="shared" si="109"/>
        <v>25</v>
      </c>
      <c r="P138" s="188">
        <f t="shared" si="109"/>
        <v>0</v>
      </c>
      <c r="Q138" s="188">
        <f t="shared" si="109"/>
        <v>25</v>
      </c>
      <c r="R138" s="188">
        <f t="shared" si="109"/>
        <v>0</v>
      </c>
      <c r="S138" s="188">
        <f t="shared" si="109"/>
        <v>25</v>
      </c>
      <c r="T138" s="188">
        <f t="shared" si="109"/>
        <v>0</v>
      </c>
      <c r="U138" s="188">
        <f t="shared" si="109"/>
        <v>25</v>
      </c>
      <c r="V138" s="188">
        <f>V139</f>
        <v>-25</v>
      </c>
      <c r="W138" s="188">
        <f>W139</f>
        <v>0</v>
      </c>
      <c r="X138" s="188">
        <f>X139</f>
        <v>0</v>
      </c>
      <c r="Y138" s="188">
        <f>Y139</f>
        <v>0</v>
      </c>
      <c r="Z138" s="188">
        <f>Z139</f>
        <v>0</v>
      </c>
      <c r="AA138" s="188">
        <f>AA139</f>
        <v>0</v>
      </c>
    </row>
    <row r="139" spans="1:27" ht="29.25" customHeight="1" hidden="1">
      <c r="A139" s="95" t="s">
        <v>236</v>
      </c>
      <c r="B139" s="169" t="s">
        <v>320</v>
      </c>
      <c r="C139" s="121" t="s">
        <v>55</v>
      </c>
      <c r="D139" s="121" t="s">
        <v>51</v>
      </c>
      <c r="E139" s="71" t="s">
        <v>41</v>
      </c>
      <c r="F139" s="121" t="s">
        <v>84</v>
      </c>
      <c r="G139" s="153">
        <v>25</v>
      </c>
      <c r="H139" s="153">
        <v>0</v>
      </c>
      <c r="I139" s="153">
        <f>G139+H139</f>
        <v>25</v>
      </c>
      <c r="J139" s="188"/>
      <c r="K139" s="188">
        <f>I139+J139</f>
        <v>25</v>
      </c>
      <c r="L139" s="188"/>
      <c r="M139" s="188">
        <f>K139+L139</f>
        <v>25</v>
      </c>
      <c r="N139" s="188"/>
      <c r="O139" s="188">
        <f>M139+N139</f>
        <v>25</v>
      </c>
      <c r="P139" s="188"/>
      <c r="Q139" s="188">
        <f>O139+P139</f>
        <v>25</v>
      </c>
      <c r="R139" s="188"/>
      <c r="S139" s="188">
        <f>Q139+R139</f>
        <v>25</v>
      </c>
      <c r="T139" s="188"/>
      <c r="U139" s="188">
        <f>S139+T139</f>
        <v>25</v>
      </c>
      <c r="V139" s="188">
        <v>-25</v>
      </c>
      <c r="W139" s="188">
        <f>U139+V139</f>
        <v>0</v>
      </c>
      <c r="X139" s="188"/>
      <c r="Y139" s="188">
        <f>W139+X139</f>
        <v>0</v>
      </c>
      <c r="Z139" s="188"/>
      <c r="AA139" s="188">
        <f>Y139+Z139</f>
        <v>0</v>
      </c>
    </row>
    <row r="140" spans="1:27" ht="14.25" customHeight="1">
      <c r="A140" s="105" t="s">
        <v>156</v>
      </c>
      <c r="B140" s="158" t="s">
        <v>320</v>
      </c>
      <c r="C140" s="110" t="s">
        <v>157</v>
      </c>
      <c r="D140" s="110"/>
      <c r="E140" s="113"/>
      <c r="F140" s="110"/>
      <c r="G140" s="160">
        <f>G141</f>
        <v>80</v>
      </c>
      <c r="H140" s="160">
        <f aca="true" t="shared" si="110" ref="H140:Z143">H141</f>
        <v>0</v>
      </c>
      <c r="I140" s="160">
        <f t="shared" si="110"/>
        <v>80</v>
      </c>
      <c r="J140" s="197">
        <f t="shared" si="110"/>
        <v>0</v>
      </c>
      <c r="K140" s="197">
        <f t="shared" si="110"/>
        <v>80</v>
      </c>
      <c r="L140" s="197">
        <f t="shared" si="110"/>
        <v>0</v>
      </c>
      <c r="M140" s="197">
        <f t="shared" si="110"/>
        <v>80</v>
      </c>
      <c r="N140" s="197">
        <f t="shared" si="110"/>
        <v>0</v>
      </c>
      <c r="O140" s="197">
        <f t="shared" si="110"/>
        <v>80</v>
      </c>
      <c r="P140" s="197">
        <f t="shared" si="110"/>
        <v>0</v>
      </c>
      <c r="Q140" s="197">
        <f t="shared" si="110"/>
        <v>80</v>
      </c>
      <c r="R140" s="197">
        <f t="shared" si="110"/>
        <v>0</v>
      </c>
      <c r="S140" s="197">
        <f t="shared" si="110"/>
        <v>80</v>
      </c>
      <c r="T140" s="197">
        <f t="shared" si="110"/>
        <v>0</v>
      </c>
      <c r="U140" s="197">
        <f t="shared" si="110"/>
        <v>80</v>
      </c>
      <c r="V140" s="197">
        <f t="shared" si="110"/>
        <v>0</v>
      </c>
      <c r="W140" s="197">
        <f t="shared" si="110"/>
        <v>80</v>
      </c>
      <c r="X140" s="197">
        <f t="shared" si="110"/>
        <v>0</v>
      </c>
      <c r="Y140" s="197">
        <f aca="true" t="shared" si="111" ref="X140:AA143">Y141</f>
        <v>80</v>
      </c>
      <c r="Z140" s="197">
        <f t="shared" si="110"/>
        <v>0</v>
      </c>
      <c r="AA140" s="197">
        <f t="shared" si="111"/>
        <v>80</v>
      </c>
    </row>
    <row r="141" spans="1:27" ht="12.75" customHeight="1">
      <c r="A141" s="114" t="s">
        <v>158</v>
      </c>
      <c r="B141" s="121" t="s">
        <v>320</v>
      </c>
      <c r="C141" s="87" t="s">
        <v>157</v>
      </c>
      <c r="D141" s="87" t="s">
        <v>49</v>
      </c>
      <c r="E141" s="87"/>
      <c r="F141" s="87"/>
      <c r="G141" s="153">
        <f>G142</f>
        <v>80</v>
      </c>
      <c r="H141" s="153">
        <f t="shared" si="110"/>
        <v>0</v>
      </c>
      <c r="I141" s="153">
        <f t="shared" si="110"/>
        <v>80</v>
      </c>
      <c r="J141" s="188">
        <f t="shared" si="110"/>
        <v>0</v>
      </c>
      <c r="K141" s="188">
        <f t="shared" si="110"/>
        <v>80</v>
      </c>
      <c r="L141" s="188">
        <f t="shared" si="110"/>
        <v>0</v>
      </c>
      <c r="M141" s="188">
        <f t="shared" si="110"/>
        <v>80</v>
      </c>
      <c r="N141" s="188">
        <f t="shared" si="110"/>
        <v>0</v>
      </c>
      <c r="O141" s="188">
        <f t="shared" si="110"/>
        <v>80</v>
      </c>
      <c r="P141" s="188">
        <f t="shared" si="110"/>
        <v>0</v>
      </c>
      <c r="Q141" s="188">
        <f t="shared" si="110"/>
        <v>80</v>
      </c>
      <c r="R141" s="188">
        <f t="shared" si="110"/>
        <v>0</v>
      </c>
      <c r="S141" s="188">
        <f t="shared" si="110"/>
        <v>80</v>
      </c>
      <c r="T141" s="188">
        <f t="shared" si="110"/>
        <v>0</v>
      </c>
      <c r="U141" s="188">
        <f t="shared" si="110"/>
        <v>80</v>
      </c>
      <c r="V141" s="188">
        <f t="shared" si="110"/>
        <v>0</v>
      </c>
      <c r="W141" s="188">
        <f t="shared" si="110"/>
        <v>80</v>
      </c>
      <c r="X141" s="188">
        <f t="shared" si="111"/>
        <v>0</v>
      </c>
      <c r="Y141" s="188">
        <f t="shared" si="111"/>
        <v>80</v>
      </c>
      <c r="Z141" s="188">
        <f t="shared" si="111"/>
        <v>0</v>
      </c>
      <c r="AA141" s="188">
        <f t="shared" si="111"/>
        <v>80</v>
      </c>
    </row>
    <row r="142" spans="1:27" ht="15.75" customHeight="1">
      <c r="A142" s="96" t="s">
        <v>159</v>
      </c>
      <c r="B142" s="121" t="s">
        <v>320</v>
      </c>
      <c r="C142" s="90" t="s">
        <v>157</v>
      </c>
      <c r="D142" s="90" t="s">
        <v>49</v>
      </c>
      <c r="E142" s="90" t="s">
        <v>160</v>
      </c>
      <c r="F142" s="90"/>
      <c r="G142" s="153">
        <f>G143</f>
        <v>80</v>
      </c>
      <c r="H142" s="153">
        <f t="shared" si="110"/>
        <v>0</v>
      </c>
      <c r="I142" s="153">
        <f t="shared" si="110"/>
        <v>80</v>
      </c>
      <c r="J142" s="188">
        <f t="shared" si="110"/>
        <v>0</v>
      </c>
      <c r="K142" s="188">
        <f t="shared" si="110"/>
        <v>80</v>
      </c>
      <c r="L142" s="188">
        <f t="shared" si="110"/>
        <v>0</v>
      </c>
      <c r="M142" s="188">
        <f t="shared" si="110"/>
        <v>80</v>
      </c>
      <c r="N142" s="188">
        <f t="shared" si="110"/>
        <v>0</v>
      </c>
      <c r="O142" s="188">
        <f t="shared" si="110"/>
        <v>80</v>
      </c>
      <c r="P142" s="188">
        <f t="shared" si="110"/>
        <v>0</v>
      </c>
      <c r="Q142" s="188">
        <f t="shared" si="110"/>
        <v>80</v>
      </c>
      <c r="R142" s="188">
        <f t="shared" si="110"/>
        <v>0</v>
      </c>
      <c r="S142" s="188">
        <f t="shared" si="110"/>
        <v>80</v>
      </c>
      <c r="T142" s="188">
        <f t="shared" si="110"/>
        <v>0</v>
      </c>
      <c r="U142" s="188">
        <f t="shared" si="110"/>
        <v>80</v>
      </c>
      <c r="V142" s="188">
        <f t="shared" si="110"/>
        <v>0</v>
      </c>
      <c r="W142" s="188">
        <f t="shared" si="110"/>
        <v>80</v>
      </c>
      <c r="X142" s="188">
        <f t="shared" si="111"/>
        <v>0</v>
      </c>
      <c r="Y142" s="188">
        <f t="shared" si="111"/>
        <v>80</v>
      </c>
      <c r="Z142" s="188">
        <f t="shared" si="111"/>
        <v>0</v>
      </c>
      <c r="AA142" s="188">
        <f t="shared" si="111"/>
        <v>80</v>
      </c>
    </row>
    <row r="143" spans="1:27" ht="15.75" customHeight="1">
      <c r="A143" s="96" t="s">
        <v>161</v>
      </c>
      <c r="B143" s="121" t="s">
        <v>320</v>
      </c>
      <c r="C143" s="90" t="s">
        <v>157</v>
      </c>
      <c r="D143" s="90" t="s">
        <v>49</v>
      </c>
      <c r="E143" s="90" t="s">
        <v>162</v>
      </c>
      <c r="F143" s="90"/>
      <c r="G143" s="153">
        <f>G144</f>
        <v>80</v>
      </c>
      <c r="H143" s="153">
        <f t="shared" si="110"/>
        <v>0</v>
      </c>
      <c r="I143" s="153">
        <f t="shared" si="110"/>
        <v>80</v>
      </c>
      <c r="J143" s="188">
        <f t="shared" si="110"/>
        <v>0</v>
      </c>
      <c r="K143" s="188">
        <f t="shared" si="110"/>
        <v>80</v>
      </c>
      <c r="L143" s="188">
        <f t="shared" si="110"/>
        <v>0</v>
      </c>
      <c r="M143" s="188">
        <f t="shared" si="110"/>
        <v>80</v>
      </c>
      <c r="N143" s="188">
        <f t="shared" si="110"/>
        <v>0</v>
      </c>
      <c r="O143" s="188">
        <f t="shared" si="110"/>
        <v>80</v>
      </c>
      <c r="P143" s="188">
        <f t="shared" si="110"/>
        <v>0</v>
      </c>
      <c r="Q143" s="188">
        <f t="shared" si="110"/>
        <v>80</v>
      </c>
      <c r="R143" s="188">
        <f t="shared" si="110"/>
        <v>0</v>
      </c>
      <c r="S143" s="188">
        <f t="shared" si="110"/>
        <v>80</v>
      </c>
      <c r="T143" s="188">
        <f t="shared" si="110"/>
        <v>0</v>
      </c>
      <c r="U143" s="188">
        <f t="shared" si="110"/>
        <v>80</v>
      </c>
      <c r="V143" s="188">
        <f t="shared" si="110"/>
        <v>0</v>
      </c>
      <c r="W143" s="188">
        <f t="shared" si="110"/>
        <v>80</v>
      </c>
      <c r="X143" s="188">
        <f t="shared" si="111"/>
        <v>0</v>
      </c>
      <c r="Y143" s="188">
        <f t="shared" si="111"/>
        <v>80</v>
      </c>
      <c r="Z143" s="188">
        <f t="shared" si="111"/>
        <v>0</v>
      </c>
      <c r="AA143" s="188">
        <f t="shared" si="111"/>
        <v>80</v>
      </c>
    </row>
    <row r="144" spans="1:27" ht="13.5" customHeight="1">
      <c r="A144" s="83" t="s">
        <v>240</v>
      </c>
      <c r="B144" s="121" t="s">
        <v>320</v>
      </c>
      <c r="C144" s="90" t="s">
        <v>157</v>
      </c>
      <c r="D144" s="90" t="s">
        <v>49</v>
      </c>
      <c r="E144" s="90" t="s">
        <v>162</v>
      </c>
      <c r="F144" s="90" t="s">
        <v>164</v>
      </c>
      <c r="G144" s="178">
        <v>80</v>
      </c>
      <c r="H144" s="178">
        <v>0</v>
      </c>
      <c r="I144" s="178">
        <f>G144+H144</f>
        <v>80</v>
      </c>
      <c r="J144" s="198"/>
      <c r="K144" s="198">
        <f>I144+J144</f>
        <v>80</v>
      </c>
      <c r="L144" s="198"/>
      <c r="M144" s="198">
        <f>K144+L144</f>
        <v>80</v>
      </c>
      <c r="N144" s="198"/>
      <c r="O144" s="198">
        <f>M144+N144</f>
        <v>80</v>
      </c>
      <c r="P144" s="198"/>
      <c r="Q144" s="198">
        <f>O144+P144</f>
        <v>80</v>
      </c>
      <c r="R144" s="198"/>
      <c r="S144" s="198">
        <f>Q144+R144</f>
        <v>80</v>
      </c>
      <c r="T144" s="198"/>
      <c r="U144" s="198">
        <f>S144+T144</f>
        <v>80</v>
      </c>
      <c r="V144" s="198"/>
      <c r="W144" s="198">
        <f>U144+V144</f>
        <v>80</v>
      </c>
      <c r="X144" s="198"/>
      <c r="Y144" s="198">
        <f>W144+X144</f>
        <v>80</v>
      </c>
      <c r="Z144" s="198"/>
      <c r="AA144" s="198">
        <f>Y144+Z144</f>
        <v>80</v>
      </c>
    </row>
    <row r="145" spans="1:27" s="22" customFormat="1" ht="14.25" customHeight="1">
      <c r="A145" s="101" t="s">
        <v>149</v>
      </c>
      <c r="B145" s="168" t="s">
        <v>320</v>
      </c>
      <c r="C145" s="110" t="s">
        <v>151</v>
      </c>
      <c r="D145" s="90"/>
      <c r="E145" s="90"/>
      <c r="F145" s="90"/>
      <c r="G145" s="155">
        <f>G146</f>
        <v>127</v>
      </c>
      <c r="H145" s="155">
        <f aca="true" t="shared" si="112" ref="H145:Z148">H146</f>
        <v>0</v>
      </c>
      <c r="I145" s="155">
        <f t="shared" si="112"/>
        <v>127</v>
      </c>
      <c r="J145" s="190">
        <f t="shared" si="112"/>
        <v>0</v>
      </c>
      <c r="K145" s="190">
        <f t="shared" si="112"/>
        <v>127</v>
      </c>
      <c r="L145" s="190">
        <f t="shared" si="112"/>
        <v>0</v>
      </c>
      <c r="M145" s="190">
        <f t="shared" si="112"/>
        <v>127</v>
      </c>
      <c r="N145" s="190">
        <f t="shared" si="112"/>
        <v>0</v>
      </c>
      <c r="O145" s="190">
        <f t="shared" si="112"/>
        <v>127</v>
      </c>
      <c r="P145" s="190">
        <f t="shared" si="112"/>
        <v>50</v>
      </c>
      <c r="Q145" s="190">
        <f t="shared" si="112"/>
        <v>177</v>
      </c>
      <c r="R145" s="190">
        <f t="shared" si="112"/>
        <v>0</v>
      </c>
      <c r="S145" s="190">
        <f t="shared" si="112"/>
        <v>177</v>
      </c>
      <c r="T145" s="190">
        <f t="shared" si="112"/>
        <v>0</v>
      </c>
      <c r="U145" s="190">
        <f t="shared" si="112"/>
        <v>177</v>
      </c>
      <c r="V145" s="190">
        <f t="shared" si="112"/>
        <v>15</v>
      </c>
      <c r="W145" s="190">
        <f t="shared" si="112"/>
        <v>192</v>
      </c>
      <c r="X145" s="190">
        <f t="shared" si="112"/>
        <v>0</v>
      </c>
      <c r="Y145" s="190">
        <f aca="true" t="shared" si="113" ref="X145:AA148">Y146</f>
        <v>192</v>
      </c>
      <c r="Z145" s="190">
        <f t="shared" si="112"/>
        <v>0</v>
      </c>
      <c r="AA145" s="190">
        <f t="shared" si="113"/>
        <v>192</v>
      </c>
    </row>
    <row r="146" spans="1:27" s="8" customFormat="1" ht="14.25" customHeight="1">
      <c r="A146" s="104" t="s">
        <v>150</v>
      </c>
      <c r="B146" s="169" t="s">
        <v>320</v>
      </c>
      <c r="C146" s="87" t="s">
        <v>151</v>
      </c>
      <c r="D146" s="87" t="s">
        <v>50</v>
      </c>
      <c r="E146" s="97"/>
      <c r="F146" s="87"/>
      <c r="G146" s="152">
        <f>G147</f>
        <v>127</v>
      </c>
      <c r="H146" s="152">
        <f t="shared" si="112"/>
        <v>0</v>
      </c>
      <c r="I146" s="152">
        <f t="shared" si="112"/>
        <v>127</v>
      </c>
      <c r="J146" s="187">
        <f t="shared" si="112"/>
        <v>0</v>
      </c>
      <c r="K146" s="187">
        <f t="shared" si="112"/>
        <v>127</v>
      </c>
      <c r="L146" s="187">
        <f t="shared" si="112"/>
        <v>0</v>
      </c>
      <c r="M146" s="187">
        <f t="shared" si="112"/>
        <v>127</v>
      </c>
      <c r="N146" s="187">
        <f t="shared" si="112"/>
        <v>0</v>
      </c>
      <c r="O146" s="187">
        <f t="shared" si="112"/>
        <v>127</v>
      </c>
      <c r="P146" s="187">
        <f t="shared" si="112"/>
        <v>50</v>
      </c>
      <c r="Q146" s="187">
        <f t="shared" si="112"/>
        <v>177</v>
      </c>
      <c r="R146" s="187">
        <f t="shared" si="112"/>
        <v>0</v>
      </c>
      <c r="S146" s="187">
        <f t="shared" si="112"/>
        <v>177</v>
      </c>
      <c r="T146" s="187">
        <f t="shared" si="112"/>
        <v>0</v>
      </c>
      <c r="U146" s="187">
        <f t="shared" si="112"/>
        <v>177</v>
      </c>
      <c r="V146" s="187">
        <f t="shared" si="112"/>
        <v>15</v>
      </c>
      <c r="W146" s="187">
        <f t="shared" si="112"/>
        <v>192</v>
      </c>
      <c r="X146" s="187">
        <f t="shared" si="113"/>
        <v>0</v>
      </c>
      <c r="Y146" s="187">
        <f t="shared" si="113"/>
        <v>192</v>
      </c>
      <c r="Z146" s="187">
        <f t="shared" si="113"/>
        <v>0</v>
      </c>
      <c r="AA146" s="187">
        <f t="shared" si="113"/>
        <v>192</v>
      </c>
    </row>
    <row r="147" spans="1:27" ht="15" customHeight="1">
      <c r="A147" s="112" t="s">
        <v>152</v>
      </c>
      <c r="B147" s="169" t="s">
        <v>320</v>
      </c>
      <c r="C147" s="90" t="s">
        <v>151</v>
      </c>
      <c r="D147" s="90" t="s">
        <v>50</v>
      </c>
      <c r="E147" s="99" t="s">
        <v>154</v>
      </c>
      <c r="F147" s="90"/>
      <c r="G147" s="153">
        <f>G148</f>
        <v>127</v>
      </c>
      <c r="H147" s="153">
        <f t="shared" si="112"/>
        <v>0</v>
      </c>
      <c r="I147" s="153">
        <f t="shared" si="112"/>
        <v>127</v>
      </c>
      <c r="J147" s="188">
        <f t="shared" si="112"/>
        <v>0</v>
      </c>
      <c r="K147" s="188">
        <f t="shared" si="112"/>
        <v>127</v>
      </c>
      <c r="L147" s="188">
        <f t="shared" si="112"/>
        <v>0</v>
      </c>
      <c r="M147" s="188">
        <f t="shared" si="112"/>
        <v>127</v>
      </c>
      <c r="N147" s="188">
        <f t="shared" si="112"/>
        <v>0</v>
      </c>
      <c r="O147" s="188">
        <f t="shared" si="112"/>
        <v>127</v>
      </c>
      <c r="P147" s="188">
        <f t="shared" si="112"/>
        <v>50</v>
      </c>
      <c r="Q147" s="188">
        <f t="shared" si="112"/>
        <v>177</v>
      </c>
      <c r="R147" s="188">
        <f t="shared" si="112"/>
        <v>0</v>
      </c>
      <c r="S147" s="188">
        <f t="shared" si="112"/>
        <v>177</v>
      </c>
      <c r="T147" s="188">
        <f t="shared" si="112"/>
        <v>0</v>
      </c>
      <c r="U147" s="188">
        <f t="shared" si="112"/>
        <v>177</v>
      </c>
      <c r="V147" s="188">
        <f>V148+V150</f>
        <v>15</v>
      </c>
      <c r="W147" s="188">
        <f>W148+V147</f>
        <v>192</v>
      </c>
      <c r="X147" s="188">
        <f>X148+X150</f>
        <v>0</v>
      </c>
      <c r="Y147" s="188">
        <f>Y148+X147+Y150</f>
        <v>192</v>
      </c>
      <c r="Z147" s="188">
        <f>Z148+Z150</f>
        <v>0</v>
      </c>
      <c r="AA147" s="188">
        <f>AA148+Z147+AA150</f>
        <v>192</v>
      </c>
    </row>
    <row r="148" spans="1:27" ht="25.5">
      <c r="A148" s="112" t="s">
        <v>153</v>
      </c>
      <c r="B148" s="169" t="s">
        <v>320</v>
      </c>
      <c r="C148" s="90" t="s">
        <v>151</v>
      </c>
      <c r="D148" s="90" t="s">
        <v>50</v>
      </c>
      <c r="E148" s="99" t="s">
        <v>155</v>
      </c>
      <c r="F148" s="90"/>
      <c r="G148" s="153">
        <f>G149</f>
        <v>127</v>
      </c>
      <c r="H148" s="153">
        <f t="shared" si="112"/>
        <v>0</v>
      </c>
      <c r="I148" s="153">
        <f t="shared" si="112"/>
        <v>127</v>
      </c>
      <c r="J148" s="188">
        <f t="shared" si="112"/>
        <v>0</v>
      </c>
      <c r="K148" s="188">
        <f t="shared" si="112"/>
        <v>127</v>
      </c>
      <c r="L148" s="188">
        <f t="shared" si="112"/>
        <v>0</v>
      </c>
      <c r="M148" s="188">
        <f t="shared" si="112"/>
        <v>127</v>
      </c>
      <c r="N148" s="188">
        <f t="shared" si="112"/>
        <v>0</v>
      </c>
      <c r="O148" s="188">
        <f t="shared" si="112"/>
        <v>127</v>
      </c>
      <c r="P148" s="188">
        <f t="shared" si="112"/>
        <v>50</v>
      </c>
      <c r="Q148" s="188">
        <f t="shared" si="112"/>
        <v>177</v>
      </c>
      <c r="R148" s="188">
        <f t="shared" si="112"/>
        <v>0</v>
      </c>
      <c r="S148" s="188">
        <f t="shared" si="112"/>
        <v>177</v>
      </c>
      <c r="T148" s="188">
        <f t="shared" si="112"/>
        <v>0</v>
      </c>
      <c r="U148" s="188">
        <f t="shared" si="112"/>
        <v>177</v>
      </c>
      <c r="V148" s="188">
        <f t="shared" si="112"/>
        <v>0</v>
      </c>
      <c r="W148" s="188">
        <f t="shared" si="112"/>
        <v>177</v>
      </c>
      <c r="X148" s="188">
        <f t="shared" si="113"/>
        <v>0</v>
      </c>
      <c r="Y148" s="188">
        <f t="shared" si="113"/>
        <v>177</v>
      </c>
      <c r="Z148" s="188">
        <f t="shared" si="113"/>
        <v>0</v>
      </c>
      <c r="AA148" s="188">
        <f t="shared" si="113"/>
        <v>177</v>
      </c>
    </row>
    <row r="149" spans="1:27" ht="27" customHeight="1">
      <c r="A149" s="95" t="s">
        <v>236</v>
      </c>
      <c r="B149" s="169" t="s">
        <v>320</v>
      </c>
      <c r="C149" s="90" t="s">
        <v>151</v>
      </c>
      <c r="D149" s="90" t="s">
        <v>50</v>
      </c>
      <c r="E149" s="99" t="s">
        <v>155</v>
      </c>
      <c r="F149" s="90" t="s">
        <v>84</v>
      </c>
      <c r="G149" s="153">
        <v>127</v>
      </c>
      <c r="H149" s="153">
        <v>0</v>
      </c>
      <c r="I149" s="153">
        <f>G149+H149</f>
        <v>127</v>
      </c>
      <c r="J149" s="188"/>
      <c r="K149" s="188">
        <f>I149+J149</f>
        <v>127</v>
      </c>
      <c r="L149" s="188"/>
      <c r="M149" s="188">
        <f>K149+L149</f>
        <v>127</v>
      </c>
      <c r="N149" s="188"/>
      <c r="O149" s="188">
        <f>M149+N149</f>
        <v>127</v>
      </c>
      <c r="P149" s="188">
        <v>50</v>
      </c>
      <c r="Q149" s="188">
        <f>O149+P149</f>
        <v>177</v>
      </c>
      <c r="R149" s="188"/>
      <c r="S149" s="188">
        <f>Q149+R149</f>
        <v>177</v>
      </c>
      <c r="T149" s="188"/>
      <c r="U149" s="188">
        <f>S149+T149</f>
        <v>177</v>
      </c>
      <c r="V149" s="188"/>
      <c r="W149" s="188">
        <f>U149+V149</f>
        <v>177</v>
      </c>
      <c r="X149" s="188"/>
      <c r="Y149" s="188">
        <f>W149+X149</f>
        <v>177</v>
      </c>
      <c r="Z149" s="188"/>
      <c r="AA149" s="188">
        <f>Y149+Z149</f>
        <v>177</v>
      </c>
    </row>
    <row r="150" spans="1:27" ht="42" customHeight="1">
      <c r="A150" s="95" t="s">
        <v>441</v>
      </c>
      <c r="B150" s="169" t="s">
        <v>320</v>
      </c>
      <c r="C150" s="90" t="s">
        <v>151</v>
      </c>
      <c r="D150" s="90" t="s">
        <v>50</v>
      </c>
      <c r="E150" s="99" t="s">
        <v>440</v>
      </c>
      <c r="F150" s="90"/>
      <c r="G150" s="153"/>
      <c r="H150" s="153"/>
      <c r="I150" s="153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>
        <f>V151</f>
        <v>15</v>
      </c>
      <c r="W150" s="188">
        <f>V150</f>
        <v>15</v>
      </c>
      <c r="X150" s="188">
        <f>X151</f>
        <v>0</v>
      </c>
      <c r="Y150" s="188">
        <f>Y151</f>
        <v>15</v>
      </c>
      <c r="Z150" s="188">
        <f>Z151</f>
        <v>0</v>
      </c>
      <c r="AA150" s="188">
        <f>AA151</f>
        <v>15</v>
      </c>
    </row>
    <row r="151" spans="1:27" ht="27" customHeight="1">
      <c r="A151" s="95" t="s">
        <v>236</v>
      </c>
      <c r="B151" s="169" t="s">
        <v>320</v>
      </c>
      <c r="C151" s="90" t="s">
        <v>151</v>
      </c>
      <c r="D151" s="90" t="s">
        <v>50</v>
      </c>
      <c r="E151" s="99" t="s">
        <v>440</v>
      </c>
      <c r="F151" s="90" t="s">
        <v>84</v>
      </c>
      <c r="G151" s="153"/>
      <c r="H151" s="153"/>
      <c r="I151" s="153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>
        <v>15</v>
      </c>
      <c r="W151" s="188">
        <v>15</v>
      </c>
      <c r="X151" s="188"/>
      <c r="Y151" s="188">
        <v>15</v>
      </c>
      <c r="Z151" s="188"/>
      <c r="AA151" s="188">
        <v>15</v>
      </c>
    </row>
    <row r="152" spans="1:27" s="22" customFormat="1" ht="15.75" hidden="1">
      <c r="A152" s="105" t="s">
        <v>156</v>
      </c>
      <c r="B152" s="169" t="s">
        <v>320</v>
      </c>
      <c r="C152" s="110" t="s">
        <v>157</v>
      </c>
      <c r="D152" s="110"/>
      <c r="E152" s="113"/>
      <c r="F152" s="110"/>
      <c r="G152" s="157">
        <f>G153</f>
        <v>0</v>
      </c>
      <c r="H152" s="157">
        <f aca="true" t="shared" si="114" ref="H152:Z154">H153</f>
        <v>0</v>
      </c>
      <c r="I152" s="157">
        <f t="shared" si="114"/>
        <v>0</v>
      </c>
      <c r="J152" s="195">
        <f t="shared" si="114"/>
        <v>0</v>
      </c>
      <c r="K152" s="195">
        <f t="shared" si="114"/>
        <v>0</v>
      </c>
      <c r="L152" s="195">
        <f t="shared" si="114"/>
        <v>0</v>
      </c>
      <c r="M152" s="195">
        <f t="shared" si="114"/>
        <v>0</v>
      </c>
      <c r="N152" s="195">
        <f t="shared" si="114"/>
        <v>0</v>
      </c>
      <c r="O152" s="195">
        <f t="shared" si="114"/>
        <v>0</v>
      </c>
      <c r="P152" s="195">
        <f t="shared" si="114"/>
        <v>0</v>
      </c>
      <c r="Q152" s="195">
        <f t="shared" si="114"/>
        <v>0</v>
      </c>
      <c r="R152" s="195">
        <f t="shared" si="114"/>
        <v>0</v>
      </c>
      <c r="S152" s="195">
        <f t="shared" si="114"/>
        <v>0</v>
      </c>
      <c r="T152" s="195">
        <f t="shared" si="114"/>
        <v>0</v>
      </c>
      <c r="U152" s="195">
        <f t="shared" si="114"/>
        <v>0</v>
      </c>
      <c r="V152" s="195">
        <f t="shared" si="114"/>
        <v>0</v>
      </c>
      <c r="W152" s="195">
        <f t="shared" si="114"/>
        <v>0</v>
      </c>
      <c r="X152" s="195">
        <f t="shared" si="114"/>
        <v>0</v>
      </c>
      <c r="Y152" s="195">
        <f aca="true" t="shared" si="115" ref="X152:AA154">Y153</f>
        <v>0</v>
      </c>
      <c r="Z152" s="195">
        <f t="shared" si="114"/>
        <v>0</v>
      </c>
      <c r="AA152" s="195">
        <f t="shared" si="115"/>
        <v>0</v>
      </c>
    </row>
    <row r="153" spans="1:27" s="8" customFormat="1" ht="15.75" hidden="1">
      <c r="A153" s="114" t="s">
        <v>158</v>
      </c>
      <c r="B153" s="169" t="s">
        <v>320</v>
      </c>
      <c r="C153" s="87" t="s">
        <v>157</v>
      </c>
      <c r="D153" s="87" t="s">
        <v>49</v>
      </c>
      <c r="E153" s="87"/>
      <c r="F153" s="87"/>
      <c r="G153" s="156">
        <f>G154</f>
        <v>0</v>
      </c>
      <c r="H153" s="156">
        <f t="shared" si="114"/>
        <v>0</v>
      </c>
      <c r="I153" s="156">
        <f t="shared" si="114"/>
        <v>0</v>
      </c>
      <c r="J153" s="191">
        <f t="shared" si="114"/>
        <v>0</v>
      </c>
      <c r="K153" s="191">
        <f t="shared" si="114"/>
        <v>0</v>
      </c>
      <c r="L153" s="191">
        <f t="shared" si="114"/>
        <v>0</v>
      </c>
      <c r="M153" s="191">
        <f t="shared" si="114"/>
        <v>0</v>
      </c>
      <c r="N153" s="191">
        <f t="shared" si="114"/>
        <v>0</v>
      </c>
      <c r="O153" s="191">
        <f t="shared" si="114"/>
        <v>0</v>
      </c>
      <c r="P153" s="191">
        <f t="shared" si="114"/>
        <v>0</v>
      </c>
      <c r="Q153" s="191">
        <f t="shared" si="114"/>
        <v>0</v>
      </c>
      <c r="R153" s="191">
        <f t="shared" si="114"/>
        <v>0</v>
      </c>
      <c r="S153" s="191">
        <f t="shared" si="114"/>
        <v>0</v>
      </c>
      <c r="T153" s="191">
        <f t="shared" si="114"/>
        <v>0</v>
      </c>
      <c r="U153" s="191">
        <f t="shared" si="114"/>
        <v>0</v>
      </c>
      <c r="V153" s="191">
        <f t="shared" si="114"/>
        <v>0</v>
      </c>
      <c r="W153" s="191">
        <f t="shared" si="114"/>
        <v>0</v>
      </c>
      <c r="X153" s="191">
        <f t="shared" si="115"/>
        <v>0</v>
      </c>
      <c r="Y153" s="191">
        <f t="shared" si="115"/>
        <v>0</v>
      </c>
      <c r="Z153" s="191">
        <f t="shared" si="115"/>
        <v>0</v>
      </c>
      <c r="AA153" s="191">
        <f t="shared" si="115"/>
        <v>0</v>
      </c>
    </row>
    <row r="154" spans="1:27" ht="30" customHeight="1" hidden="1">
      <c r="A154" s="96" t="s">
        <v>159</v>
      </c>
      <c r="B154" s="169" t="s">
        <v>320</v>
      </c>
      <c r="C154" s="90" t="s">
        <v>157</v>
      </c>
      <c r="D154" s="90" t="s">
        <v>49</v>
      </c>
      <c r="E154" s="90" t="s">
        <v>160</v>
      </c>
      <c r="F154" s="90"/>
      <c r="G154" s="151">
        <f>G155</f>
        <v>0</v>
      </c>
      <c r="H154" s="151">
        <f t="shared" si="114"/>
        <v>0</v>
      </c>
      <c r="I154" s="151">
        <f t="shared" si="114"/>
        <v>0</v>
      </c>
      <c r="J154" s="186">
        <f t="shared" si="114"/>
        <v>0</v>
      </c>
      <c r="K154" s="186">
        <f t="shared" si="114"/>
        <v>0</v>
      </c>
      <c r="L154" s="186">
        <f t="shared" si="114"/>
        <v>0</v>
      </c>
      <c r="M154" s="186">
        <f t="shared" si="114"/>
        <v>0</v>
      </c>
      <c r="N154" s="186">
        <f t="shared" si="114"/>
        <v>0</v>
      </c>
      <c r="O154" s="186">
        <f t="shared" si="114"/>
        <v>0</v>
      </c>
      <c r="P154" s="186">
        <f t="shared" si="114"/>
        <v>0</v>
      </c>
      <c r="Q154" s="186">
        <f t="shared" si="114"/>
        <v>0</v>
      </c>
      <c r="R154" s="186">
        <f t="shared" si="114"/>
        <v>0</v>
      </c>
      <c r="S154" s="186">
        <f t="shared" si="114"/>
        <v>0</v>
      </c>
      <c r="T154" s="186">
        <f t="shared" si="114"/>
        <v>0</v>
      </c>
      <c r="U154" s="186">
        <f t="shared" si="114"/>
        <v>0</v>
      </c>
      <c r="V154" s="186">
        <f t="shared" si="114"/>
        <v>0</v>
      </c>
      <c r="W154" s="186">
        <f t="shared" si="114"/>
        <v>0</v>
      </c>
      <c r="X154" s="186">
        <f t="shared" si="115"/>
        <v>0</v>
      </c>
      <c r="Y154" s="186">
        <f t="shared" si="115"/>
        <v>0</v>
      </c>
      <c r="Z154" s="186">
        <f t="shared" si="115"/>
        <v>0</v>
      </c>
      <c r="AA154" s="186">
        <f t="shared" si="115"/>
        <v>0</v>
      </c>
    </row>
    <row r="155" spans="1:27" ht="16.5" customHeight="1" hidden="1">
      <c r="A155" s="96" t="s">
        <v>161</v>
      </c>
      <c r="B155" s="169" t="s">
        <v>320</v>
      </c>
      <c r="C155" s="90" t="s">
        <v>157</v>
      </c>
      <c r="D155" s="90" t="s">
        <v>49</v>
      </c>
      <c r="E155" s="90" t="s">
        <v>162</v>
      </c>
      <c r="F155" s="90"/>
      <c r="G155" s="151">
        <f aca="true" t="shared" si="116" ref="G155:M155">G156+G157</f>
        <v>0</v>
      </c>
      <c r="H155" s="151">
        <f t="shared" si="116"/>
        <v>0</v>
      </c>
      <c r="I155" s="151">
        <f t="shared" si="116"/>
        <v>0</v>
      </c>
      <c r="J155" s="186">
        <f t="shared" si="116"/>
        <v>0</v>
      </c>
      <c r="K155" s="186">
        <f t="shared" si="116"/>
        <v>0</v>
      </c>
      <c r="L155" s="186">
        <f t="shared" si="116"/>
        <v>0</v>
      </c>
      <c r="M155" s="186">
        <f t="shared" si="116"/>
        <v>0</v>
      </c>
      <c r="N155" s="186">
        <f aca="true" t="shared" si="117" ref="N155:S155">N156+N157</f>
        <v>0</v>
      </c>
      <c r="O155" s="186">
        <f t="shared" si="117"/>
        <v>0</v>
      </c>
      <c r="P155" s="186">
        <f t="shared" si="117"/>
        <v>0</v>
      </c>
      <c r="Q155" s="186">
        <f t="shared" si="117"/>
        <v>0</v>
      </c>
      <c r="R155" s="186">
        <f t="shared" si="117"/>
        <v>0</v>
      </c>
      <c r="S155" s="186">
        <f t="shared" si="117"/>
        <v>0</v>
      </c>
      <c r="T155" s="186">
        <f aca="true" t="shared" si="118" ref="T155:Y155">T156+T157</f>
        <v>0</v>
      </c>
      <c r="U155" s="186">
        <f t="shared" si="118"/>
        <v>0</v>
      </c>
      <c r="V155" s="186">
        <f t="shared" si="118"/>
        <v>0</v>
      </c>
      <c r="W155" s="186">
        <f t="shared" si="118"/>
        <v>0</v>
      </c>
      <c r="X155" s="186">
        <f t="shared" si="118"/>
        <v>0</v>
      </c>
      <c r="Y155" s="186">
        <f t="shared" si="118"/>
        <v>0</v>
      </c>
      <c r="Z155" s="186">
        <f>Z156+Z157</f>
        <v>0</v>
      </c>
      <c r="AA155" s="186">
        <f>AA156+AA157</f>
        <v>0</v>
      </c>
    </row>
    <row r="156" spans="1:27" ht="33.75" customHeight="1" hidden="1">
      <c r="A156" s="83" t="s">
        <v>83</v>
      </c>
      <c r="B156" s="169" t="s">
        <v>320</v>
      </c>
      <c r="C156" s="90" t="s">
        <v>157</v>
      </c>
      <c r="D156" s="90" t="s">
        <v>49</v>
      </c>
      <c r="E156" s="90" t="s">
        <v>162</v>
      </c>
      <c r="F156" s="90" t="s">
        <v>84</v>
      </c>
      <c r="G156" s="151">
        <v>0</v>
      </c>
      <c r="H156" s="151">
        <v>0</v>
      </c>
      <c r="I156" s="151">
        <v>0</v>
      </c>
      <c r="J156" s="186">
        <v>0</v>
      </c>
      <c r="K156" s="186">
        <v>0</v>
      </c>
      <c r="L156" s="186">
        <v>0</v>
      </c>
      <c r="M156" s="186">
        <v>0</v>
      </c>
      <c r="N156" s="186">
        <v>0</v>
      </c>
      <c r="O156" s="186">
        <v>0</v>
      </c>
      <c r="P156" s="186">
        <v>0</v>
      </c>
      <c r="Q156" s="186">
        <v>0</v>
      </c>
      <c r="R156" s="186">
        <v>0</v>
      </c>
      <c r="S156" s="186">
        <v>0</v>
      </c>
      <c r="T156" s="186">
        <v>0</v>
      </c>
      <c r="U156" s="186">
        <v>0</v>
      </c>
      <c r="V156" s="186">
        <v>0</v>
      </c>
      <c r="W156" s="186">
        <v>0</v>
      </c>
      <c r="X156" s="186">
        <v>0</v>
      </c>
      <c r="Y156" s="186">
        <v>0</v>
      </c>
      <c r="Z156" s="186">
        <v>0</v>
      </c>
      <c r="AA156" s="186">
        <v>0</v>
      </c>
    </row>
    <row r="157" spans="1:27" ht="31.5" customHeight="1" hidden="1">
      <c r="A157" s="83" t="s">
        <v>163</v>
      </c>
      <c r="B157" s="169" t="s">
        <v>320</v>
      </c>
      <c r="C157" s="90" t="s">
        <v>157</v>
      </c>
      <c r="D157" s="90" t="s">
        <v>49</v>
      </c>
      <c r="E157" s="90" t="s">
        <v>162</v>
      </c>
      <c r="F157" s="90" t="s">
        <v>164</v>
      </c>
      <c r="G157" s="150">
        <v>0</v>
      </c>
      <c r="H157" s="150">
        <v>0</v>
      </c>
      <c r="I157" s="150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85">
        <v>0</v>
      </c>
      <c r="Q157" s="185">
        <v>0</v>
      </c>
      <c r="R157" s="185">
        <v>0</v>
      </c>
      <c r="S157" s="185">
        <v>0</v>
      </c>
      <c r="T157" s="185">
        <v>0</v>
      </c>
      <c r="U157" s="185">
        <v>0</v>
      </c>
      <c r="V157" s="185">
        <v>0</v>
      </c>
      <c r="W157" s="185">
        <v>0</v>
      </c>
      <c r="X157" s="185">
        <v>0</v>
      </c>
      <c r="Y157" s="185">
        <v>0</v>
      </c>
      <c r="Z157" s="185">
        <v>0</v>
      </c>
      <c r="AA157" s="185">
        <v>0</v>
      </c>
    </row>
    <row r="158" spans="1:27" s="22" customFormat="1" ht="25.5" hidden="1">
      <c r="A158" s="115" t="s">
        <v>165</v>
      </c>
      <c r="B158" s="169" t="s">
        <v>320</v>
      </c>
      <c r="C158" s="110" t="s">
        <v>67</v>
      </c>
      <c r="D158" s="110"/>
      <c r="E158" s="110"/>
      <c r="F158" s="110"/>
      <c r="G158" s="157">
        <f>G159</f>
        <v>0</v>
      </c>
      <c r="H158" s="157">
        <f aca="true" t="shared" si="119" ref="H158:Z161">H159</f>
        <v>0</v>
      </c>
      <c r="I158" s="157">
        <f t="shared" si="119"/>
        <v>0</v>
      </c>
      <c r="J158" s="195">
        <f t="shared" si="119"/>
        <v>0</v>
      </c>
      <c r="K158" s="195">
        <f t="shared" si="119"/>
        <v>0</v>
      </c>
      <c r="L158" s="195">
        <f t="shared" si="119"/>
        <v>0</v>
      </c>
      <c r="M158" s="195">
        <f t="shared" si="119"/>
        <v>0</v>
      </c>
      <c r="N158" s="195">
        <f t="shared" si="119"/>
        <v>0</v>
      </c>
      <c r="O158" s="195">
        <f t="shared" si="119"/>
        <v>0</v>
      </c>
      <c r="P158" s="195">
        <f t="shared" si="119"/>
        <v>0</v>
      </c>
      <c r="Q158" s="195">
        <f t="shared" si="119"/>
        <v>0</v>
      </c>
      <c r="R158" s="195">
        <f t="shared" si="119"/>
        <v>0</v>
      </c>
      <c r="S158" s="195">
        <f t="shared" si="119"/>
        <v>0</v>
      </c>
      <c r="T158" s="195">
        <f t="shared" si="119"/>
        <v>0</v>
      </c>
      <c r="U158" s="195">
        <f t="shared" si="119"/>
        <v>0</v>
      </c>
      <c r="V158" s="195">
        <f t="shared" si="119"/>
        <v>0</v>
      </c>
      <c r="W158" s="195">
        <f t="shared" si="119"/>
        <v>0</v>
      </c>
      <c r="X158" s="195">
        <f t="shared" si="119"/>
        <v>0</v>
      </c>
      <c r="Y158" s="195">
        <f aca="true" t="shared" si="120" ref="X158:AA161">Y159</f>
        <v>0</v>
      </c>
      <c r="Z158" s="195">
        <f t="shared" si="119"/>
        <v>0</v>
      </c>
      <c r="AA158" s="195">
        <f t="shared" si="120"/>
        <v>0</v>
      </c>
    </row>
    <row r="159" spans="1:27" s="8" customFormat="1" ht="15.75" hidden="1">
      <c r="A159" s="116" t="s">
        <v>166</v>
      </c>
      <c r="B159" s="169" t="s">
        <v>320</v>
      </c>
      <c r="C159" s="87" t="s">
        <v>67</v>
      </c>
      <c r="D159" s="87" t="s">
        <v>49</v>
      </c>
      <c r="E159" s="87"/>
      <c r="F159" s="87"/>
      <c r="G159" s="149">
        <f>G160</f>
        <v>0</v>
      </c>
      <c r="H159" s="149">
        <f t="shared" si="119"/>
        <v>0</v>
      </c>
      <c r="I159" s="149">
        <f t="shared" si="119"/>
        <v>0</v>
      </c>
      <c r="J159" s="184">
        <f t="shared" si="119"/>
        <v>0</v>
      </c>
      <c r="K159" s="184">
        <f t="shared" si="119"/>
        <v>0</v>
      </c>
      <c r="L159" s="184">
        <f t="shared" si="119"/>
        <v>0</v>
      </c>
      <c r="M159" s="184">
        <f t="shared" si="119"/>
        <v>0</v>
      </c>
      <c r="N159" s="184">
        <f t="shared" si="119"/>
        <v>0</v>
      </c>
      <c r="O159" s="184">
        <f t="shared" si="119"/>
        <v>0</v>
      </c>
      <c r="P159" s="184">
        <f t="shared" si="119"/>
        <v>0</v>
      </c>
      <c r="Q159" s="184">
        <f t="shared" si="119"/>
        <v>0</v>
      </c>
      <c r="R159" s="184">
        <f t="shared" si="119"/>
        <v>0</v>
      </c>
      <c r="S159" s="184">
        <f t="shared" si="119"/>
        <v>0</v>
      </c>
      <c r="T159" s="184">
        <f t="shared" si="119"/>
        <v>0</v>
      </c>
      <c r="U159" s="184">
        <f t="shared" si="119"/>
        <v>0</v>
      </c>
      <c r="V159" s="184">
        <f t="shared" si="119"/>
        <v>0</v>
      </c>
      <c r="W159" s="184">
        <f t="shared" si="119"/>
        <v>0</v>
      </c>
      <c r="X159" s="184">
        <f t="shared" si="120"/>
        <v>0</v>
      </c>
      <c r="Y159" s="184">
        <f t="shared" si="120"/>
        <v>0</v>
      </c>
      <c r="Z159" s="184">
        <f t="shared" si="120"/>
        <v>0</v>
      </c>
      <c r="AA159" s="184">
        <f t="shared" si="120"/>
        <v>0</v>
      </c>
    </row>
    <row r="160" spans="1:27" ht="15.75" customHeight="1" hidden="1">
      <c r="A160" s="83" t="s">
        <v>167</v>
      </c>
      <c r="B160" s="169" t="s">
        <v>320</v>
      </c>
      <c r="C160" s="90" t="s">
        <v>67</v>
      </c>
      <c r="D160" s="90" t="s">
        <v>49</v>
      </c>
      <c r="E160" s="90" t="s">
        <v>170</v>
      </c>
      <c r="F160" s="90"/>
      <c r="G160" s="150">
        <f>G161</f>
        <v>0</v>
      </c>
      <c r="H160" s="150">
        <f t="shared" si="119"/>
        <v>0</v>
      </c>
      <c r="I160" s="150">
        <f t="shared" si="119"/>
        <v>0</v>
      </c>
      <c r="J160" s="185">
        <f t="shared" si="119"/>
        <v>0</v>
      </c>
      <c r="K160" s="185">
        <f t="shared" si="119"/>
        <v>0</v>
      </c>
      <c r="L160" s="185">
        <f t="shared" si="119"/>
        <v>0</v>
      </c>
      <c r="M160" s="185">
        <f t="shared" si="119"/>
        <v>0</v>
      </c>
      <c r="N160" s="185">
        <f t="shared" si="119"/>
        <v>0</v>
      </c>
      <c r="O160" s="185">
        <f t="shared" si="119"/>
        <v>0</v>
      </c>
      <c r="P160" s="185">
        <f t="shared" si="119"/>
        <v>0</v>
      </c>
      <c r="Q160" s="185">
        <f t="shared" si="119"/>
        <v>0</v>
      </c>
      <c r="R160" s="185">
        <f t="shared" si="119"/>
        <v>0</v>
      </c>
      <c r="S160" s="185">
        <f t="shared" si="119"/>
        <v>0</v>
      </c>
      <c r="T160" s="185">
        <f t="shared" si="119"/>
        <v>0</v>
      </c>
      <c r="U160" s="185">
        <f t="shared" si="119"/>
        <v>0</v>
      </c>
      <c r="V160" s="185">
        <f t="shared" si="119"/>
        <v>0</v>
      </c>
      <c r="W160" s="185">
        <f t="shared" si="119"/>
        <v>0</v>
      </c>
      <c r="X160" s="185">
        <f t="shared" si="120"/>
        <v>0</v>
      </c>
      <c r="Y160" s="185">
        <f t="shared" si="120"/>
        <v>0</v>
      </c>
      <c r="Z160" s="185">
        <f t="shared" si="120"/>
        <v>0</v>
      </c>
      <c r="AA160" s="185">
        <f t="shared" si="120"/>
        <v>0</v>
      </c>
    </row>
    <row r="161" spans="1:27" ht="15.75" hidden="1">
      <c r="A161" s="83" t="s">
        <v>168</v>
      </c>
      <c r="B161" s="169" t="s">
        <v>320</v>
      </c>
      <c r="C161" s="90" t="s">
        <v>67</v>
      </c>
      <c r="D161" s="90" t="s">
        <v>49</v>
      </c>
      <c r="E161" s="90" t="s">
        <v>171</v>
      </c>
      <c r="F161" s="90"/>
      <c r="G161" s="150">
        <f>G162</f>
        <v>0</v>
      </c>
      <c r="H161" s="150">
        <f t="shared" si="119"/>
        <v>0</v>
      </c>
      <c r="I161" s="150">
        <f t="shared" si="119"/>
        <v>0</v>
      </c>
      <c r="J161" s="185">
        <f t="shared" si="119"/>
        <v>0</v>
      </c>
      <c r="K161" s="185">
        <f t="shared" si="119"/>
        <v>0</v>
      </c>
      <c r="L161" s="185">
        <f t="shared" si="119"/>
        <v>0</v>
      </c>
      <c r="M161" s="185">
        <f t="shared" si="119"/>
        <v>0</v>
      </c>
      <c r="N161" s="185">
        <f t="shared" si="119"/>
        <v>0</v>
      </c>
      <c r="O161" s="185">
        <f t="shared" si="119"/>
        <v>0</v>
      </c>
      <c r="P161" s="185">
        <f t="shared" si="119"/>
        <v>0</v>
      </c>
      <c r="Q161" s="185">
        <f t="shared" si="119"/>
        <v>0</v>
      </c>
      <c r="R161" s="185">
        <f t="shared" si="119"/>
        <v>0</v>
      </c>
      <c r="S161" s="185">
        <f t="shared" si="119"/>
        <v>0</v>
      </c>
      <c r="T161" s="185">
        <f t="shared" si="119"/>
        <v>0</v>
      </c>
      <c r="U161" s="185">
        <f t="shared" si="119"/>
        <v>0</v>
      </c>
      <c r="V161" s="185">
        <f t="shared" si="119"/>
        <v>0</v>
      </c>
      <c r="W161" s="185">
        <f t="shared" si="119"/>
        <v>0</v>
      </c>
      <c r="X161" s="185">
        <f t="shared" si="120"/>
        <v>0</v>
      </c>
      <c r="Y161" s="185">
        <f t="shared" si="120"/>
        <v>0</v>
      </c>
      <c r="Z161" s="185">
        <f t="shared" si="120"/>
        <v>0</v>
      </c>
      <c r="AA161" s="185">
        <f t="shared" si="120"/>
        <v>0</v>
      </c>
    </row>
    <row r="162" spans="1:27" ht="15.75" hidden="1">
      <c r="A162" s="83" t="s">
        <v>169</v>
      </c>
      <c r="B162" s="169" t="s">
        <v>320</v>
      </c>
      <c r="C162" s="90" t="s">
        <v>67</v>
      </c>
      <c r="D162" s="90" t="s">
        <v>49</v>
      </c>
      <c r="E162" s="90" t="s">
        <v>171</v>
      </c>
      <c r="F162" s="90" t="s">
        <v>172</v>
      </c>
      <c r="G162" s="150">
        <v>0</v>
      </c>
      <c r="H162" s="150">
        <v>0</v>
      </c>
      <c r="I162" s="150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185">
        <v>0</v>
      </c>
      <c r="P162" s="185">
        <v>0</v>
      </c>
      <c r="Q162" s="185">
        <v>0</v>
      </c>
      <c r="R162" s="185">
        <v>0</v>
      </c>
      <c r="S162" s="185">
        <v>0</v>
      </c>
      <c r="T162" s="185">
        <v>0</v>
      </c>
      <c r="U162" s="185">
        <v>0</v>
      </c>
      <c r="V162" s="185">
        <v>0</v>
      </c>
      <c r="W162" s="185">
        <v>0</v>
      </c>
      <c r="X162" s="185">
        <v>0</v>
      </c>
      <c r="Y162" s="185">
        <v>0</v>
      </c>
      <c r="Z162" s="185">
        <v>0</v>
      </c>
      <c r="AA162" s="185">
        <v>0</v>
      </c>
    </row>
    <row r="163" spans="1:27" s="22" customFormat="1" ht="39" customHeight="1">
      <c r="A163" s="115" t="s">
        <v>180</v>
      </c>
      <c r="B163" s="168" t="s">
        <v>320</v>
      </c>
      <c r="C163" s="110" t="s">
        <v>187</v>
      </c>
      <c r="D163" s="110"/>
      <c r="E163" s="110"/>
      <c r="F163" s="110"/>
      <c r="G163" s="157">
        <f aca="true" t="shared" si="121" ref="G163:Z164">G164</f>
        <v>458.2</v>
      </c>
      <c r="H163" s="157">
        <f t="shared" si="121"/>
        <v>0</v>
      </c>
      <c r="I163" s="157">
        <f t="shared" si="121"/>
        <v>458.2</v>
      </c>
      <c r="J163" s="195">
        <f t="shared" si="121"/>
        <v>0</v>
      </c>
      <c r="K163" s="195">
        <f t="shared" si="121"/>
        <v>458.2</v>
      </c>
      <c r="L163" s="195">
        <f t="shared" si="121"/>
        <v>0</v>
      </c>
      <c r="M163" s="195">
        <f t="shared" si="121"/>
        <v>458.2</v>
      </c>
      <c r="N163" s="195">
        <f t="shared" si="121"/>
        <v>0</v>
      </c>
      <c r="O163" s="195">
        <f t="shared" si="121"/>
        <v>458.2</v>
      </c>
      <c r="P163" s="195">
        <f t="shared" si="121"/>
        <v>0</v>
      </c>
      <c r="Q163" s="195">
        <f t="shared" si="121"/>
        <v>458.2</v>
      </c>
      <c r="R163" s="195">
        <f t="shared" si="121"/>
        <v>0</v>
      </c>
      <c r="S163" s="195">
        <f t="shared" si="121"/>
        <v>458.2</v>
      </c>
      <c r="T163" s="195">
        <f t="shared" si="121"/>
        <v>0</v>
      </c>
      <c r="U163" s="195">
        <f t="shared" si="121"/>
        <v>458.2</v>
      </c>
      <c r="V163" s="195">
        <f t="shared" si="121"/>
        <v>0</v>
      </c>
      <c r="W163" s="195">
        <f>W164</f>
        <v>458.2</v>
      </c>
      <c r="X163" s="195">
        <f t="shared" si="121"/>
        <v>0</v>
      </c>
      <c r="Y163" s="195">
        <f>Y164</f>
        <v>458.2</v>
      </c>
      <c r="Z163" s="195">
        <f t="shared" si="121"/>
        <v>0</v>
      </c>
      <c r="AA163" s="195">
        <f>AA164</f>
        <v>458.2</v>
      </c>
    </row>
    <row r="164" spans="1:27" s="8" customFormat="1" ht="15.75" customHeight="1">
      <c r="A164" s="81" t="s">
        <v>181</v>
      </c>
      <c r="B164" s="169" t="s">
        <v>320</v>
      </c>
      <c r="C164" s="87" t="s">
        <v>187</v>
      </c>
      <c r="D164" s="87" t="s">
        <v>52</v>
      </c>
      <c r="E164" s="97"/>
      <c r="F164" s="87"/>
      <c r="G164" s="152">
        <f t="shared" si="121"/>
        <v>458.2</v>
      </c>
      <c r="H164" s="152">
        <f t="shared" si="121"/>
        <v>0</v>
      </c>
      <c r="I164" s="152">
        <f t="shared" si="121"/>
        <v>458.2</v>
      </c>
      <c r="J164" s="187">
        <f t="shared" si="121"/>
        <v>0</v>
      </c>
      <c r="K164" s="187">
        <f t="shared" si="121"/>
        <v>458.2</v>
      </c>
      <c r="L164" s="187">
        <f t="shared" si="121"/>
        <v>0</v>
      </c>
      <c r="M164" s="187">
        <f t="shared" si="121"/>
        <v>458.2</v>
      </c>
      <c r="N164" s="187">
        <f t="shared" si="121"/>
        <v>0</v>
      </c>
      <c r="O164" s="187">
        <f t="shared" si="121"/>
        <v>458.2</v>
      </c>
      <c r="P164" s="187">
        <f t="shared" si="121"/>
        <v>0</v>
      </c>
      <c r="Q164" s="187">
        <f t="shared" si="121"/>
        <v>458.2</v>
      </c>
      <c r="R164" s="187">
        <f t="shared" si="121"/>
        <v>0</v>
      </c>
      <c r="S164" s="187">
        <f t="shared" si="121"/>
        <v>458.2</v>
      </c>
      <c r="T164" s="187">
        <f t="shared" si="121"/>
        <v>0</v>
      </c>
      <c r="U164" s="187">
        <f t="shared" si="121"/>
        <v>458.2</v>
      </c>
      <c r="V164" s="187">
        <f>V165</f>
        <v>0</v>
      </c>
      <c r="W164" s="187">
        <f>W165</f>
        <v>458.2</v>
      </c>
      <c r="X164" s="187">
        <f>X165</f>
        <v>0</v>
      </c>
      <c r="Y164" s="187">
        <f>Y165</f>
        <v>458.2</v>
      </c>
      <c r="Z164" s="187">
        <f>Z165</f>
        <v>0</v>
      </c>
      <c r="AA164" s="187">
        <f>AA165</f>
        <v>458.2</v>
      </c>
    </row>
    <row r="165" spans="1:27" ht="54.75" customHeight="1">
      <c r="A165" s="117" t="s">
        <v>182</v>
      </c>
      <c r="B165" s="169" t="s">
        <v>320</v>
      </c>
      <c r="C165" s="90" t="s">
        <v>187</v>
      </c>
      <c r="D165" s="90" t="s">
        <v>52</v>
      </c>
      <c r="E165" s="99" t="s">
        <v>188</v>
      </c>
      <c r="F165" s="90"/>
      <c r="G165" s="153">
        <f aca="true" t="shared" si="122" ref="G165:M165">G166+G167+G168+G169</f>
        <v>458.2</v>
      </c>
      <c r="H165" s="153">
        <f t="shared" si="122"/>
        <v>0</v>
      </c>
      <c r="I165" s="153">
        <f t="shared" si="122"/>
        <v>458.2</v>
      </c>
      <c r="J165" s="188">
        <f t="shared" si="122"/>
        <v>0</v>
      </c>
      <c r="K165" s="188">
        <f t="shared" si="122"/>
        <v>458.2</v>
      </c>
      <c r="L165" s="188">
        <f t="shared" si="122"/>
        <v>0</v>
      </c>
      <c r="M165" s="188">
        <f t="shared" si="122"/>
        <v>458.2</v>
      </c>
      <c r="N165" s="188">
        <f aca="true" t="shared" si="123" ref="N165:S165">N166+N167+N168+N169</f>
        <v>0</v>
      </c>
      <c r="O165" s="188">
        <f t="shared" si="123"/>
        <v>458.2</v>
      </c>
      <c r="P165" s="188">
        <f t="shared" si="123"/>
        <v>0</v>
      </c>
      <c r="Q165" s="188">
        <f t="shared" si="123"/>
        <v>458.2</v>
      </c>
      <c r="R165" s="188">
        <f t="shared" si="123"/>
        <v>0</v>
      </c>
      <c r="S165" s="188">
        <f t="shared" si="123"/>
        <v>458.2</v>
      </c>
      <c r="T165" s="188">
        <f aca="true" t="shared" si="124" ref="T165:Y165">T166+T167+T168+T169</f>
        <v>0</v>
      </c>
      <c r="U165" s="188">
        <f t="shared" si="124"/>
        <v>458.2</v>
      </c>
      <c r="V165" s="188">
        <f t="shared" si="124"/>
        <v>0</v>
      </c>
      <c r="W165" s="188">
        <f t="shared" si="124"/>
        <v>458.2</v>
      </c>
      <c r="X165" s="188">
        <f t="shared" si="124"/>
        <v>0</v>
      </c>
      <c r="Y165" s="188">
        <f t="shared" si="124"/>
        <v>458.2</v>
      </c>
      <c r="Z165" s="188">
        <f>Z166+Z167+Z168+Z169</f>
        <v>0</v>
      </c>
      <c r="AA165" s="188">
        <f>AA166+AA167+AA168+AA169</f>
        <v>458.2</v>
      </c>
    </row>
    <row r="166" spans="1:27" ht="27.75" customHeight="1">
      <c r="A166" s="95" t="s">
        <v>183</v>
      </c>
      <c r="B166" s="169" t="s">
        <v>320</v>
      </c>
      <c r="C166" s="90" t="s">
        <v>187</v>
      </c>
      <c r="D166" s="90" t="s">
        <v>52</v>
      </c>
      <c r="E166" s="99" t="s">
        <v>189</v>
      </c>
      <c r="F166" s="90" t="s">
        <v>69</v>
      </c>
      <c r="G166" s="153">
        <v>318.9</v>
      </c>
      <c r="H166" s="153">
        <v>0</v>
      </c>
      <c r="I166" s="153">
        <f>G166+H166</f>
        <v>318.9</v>
      </c>
      <c r="J166" s="188"/>
      <c r="K166" s="188">
        <f>I166+J166</f>
        <v>318.9</v>
      </c>
      <c r="L166" s="188"/>
      <c r="M166" s="188">
        <f>K166+L166</f>
        <v>318.9</v>
      </c>
      <c r="N166" s="188"/>
      <c r="O166" s="188">
        <f>M166+N166</f>
        <v>318.9</v>
      </c>
      <c r="P166" s="188"/>
      <c r="Q166" s="188">
        <f>O166+P166</f>
        <v>318.9</v>
      </c>
      <c r="R166" s="188"/>
      <c r="S166" s="188">
        <f>Q166+R166</f>
        <v>318.9</v>
      </c>
      <c r="T166" s="188"/>
      <c r="U166" s="188">
        <f>S166+T166</f>
        <v>318.9</v>
      </c>
      <c r="V166" s="188"/>
      <c r="W166" s="188">
        <f>U166+V166</f>
        <v>318.9</v>
      </c>
      <c r="X166" s="188"/>
      <c r="Y166" s="188">
        <f>W166+X166</f>
        <v>318.9</v>
      </c>
      <c r="Z166" s="188"/>
      <c r="AA166" s="188">
        <f>Y166+Z166</f>
        <v>318.9</v>
      </c>
    </row>
    <row r="167" spans="1:27" ht="32.25" customHeight="1" hidden="1">
      <c r="A167" s="95" t="s">
        <v>184</v>
      </c>
      <c r="B167" s="169" t="s">
        <v>320</v>
      </c>
      <c r="C167" s="90" t="s">
        <v>187</v>
      </c>
      <c r="D167" s="90" t="s">
        <v>52</v>
      </c>
      <c r="E167" s="99" t="s">
        <v>190</v>
      </c>
      <c r="F167" s="90" t="s">
        <v>69</v>
      </c>
      <c r="G167" s="153"/>
      <c r="H167" s="153"/>
      <c r="I167" s="153">
        <f>G167+H167</f>
        <v>0</v>
      </c>
      <c r="J167" s="188"/>
      <c r="K167" s="188">
        <f>I167+J167</f>
        <v>0</v>
      </c>
      <c r="L167" s="188"/>
      <c r="M167" s="188">
        <f>K167+L167</f>
        <v>0</v>
      </c>
      <c r="N167" s="188"/>
      <c r="O167" s="188">
        <f>M167+N167</f>
        <v>0</v>
      </c>
      <c r="P167" s="188"/>
      <c r="Q167" s="188">
        <f>O167+P167</f>
        <v>0</v>
      </c>
      <c r="R167" s="188"/>
      <c r="S167" s="188">
        <f>Q167+R167</f>
        <v>0</v>
      </c>
      <c r="T167" s="188"/>
      <c r="U167" s="188">
        <f>S167+T167</f>
        <v>0</v>
      </c>
      <c r="V167" s="188"/>
      <c r="W167" s="188">
        <f>U167+V167</f>
        <v>0</v>
      </c>
      <c r="X167" s="188"/>
      <c r="Y167" s="188">
        <f>W167+X167</f>
        <v>0</v>
      </c>
      <c r="Z167" s="188"/>
      <c r="AA167" s="188">
        <f>Y167+Z167</f>
        <v>0</v>
      </c>
    </row>
    <row r="168" spans="1:27" ht="28.5" customHeight="1">
      <c r="A168" s="95" t="s">
        <v>185</v>
      </c>
      <c r="B168" s="169" t="s">
        <v>320</v>
      </c>
      <c r="C168" s="90" t="s">
        <v>187</v>
      </c>
      <c r="D168" s="90" t="s">
        <v>52</v>
      </c>
      <c r="E168" s="99" t="s">
        <v>190</v>
      </c>
      <c r="F168" s="90" t="s">
        <v>69</v>
      </c>
      <c r="G168" s="153">
        <v>115.7</v>
      </c>
      <c r="H168" s="153">
        <v>0</v>
      </c>
      <c r="I168" s="153">
        <f>G168+H168</f>
        <v>115.7</v>
      </c>
      <c r="J168" s="188"/>
      <c r="K168" s="188">
        <f>I168+J168</f>
        <v>115.7</v>
      </c>
      <c r="L168" s="188"/>
      <c r="M168" s="188">
        <f>K168+L168</f>
        <v>115.7</v>
      </c>
      <c r="N168" s="188"/>
      <c r="O168" s="188">
        <f>M168+N168</f>
        <v>115.7</v>
      </c>
      <c r="P168" s="188"/>
      <c r="Q168" s="188">
        <f>O168+P168</f>
        <v>115.7</v>
      </c>
      <c r="R168" s="188"/>
      <c r="S168" s="188">
        <f>Q168+R168</f>
        <v>115.7</v>
      </c>
      <c r="T168" s="188"/>
      <c r="U168" s="188">
        <f>S168+T168</f>
        <v>115.7</v>
      </c>
      <c r="V168" s="188"/>
      <c r="W168" s="188">
        <f>U168+V168</f>
        <v>115.7</v>
      </c>
      <c r="X168" s="188"/>
      <c r="Y168" s="188">
        <f>W168+X168</f>
        <v>115.7</v>
      </c>
      <c r="Z168" s="188"/>
      <c r="AA168" s="188">
        <f>Y168+Z168</f>
        <v>115.7</v>
      </c>
    </row>
    <row r="169" spans="1:27" ht="16.5" customHeight="1">
      <c r="A169" s="95" t="s">
        <v>197</v>
      </c>
      <c r="B169" s="169" t="s">
        <v>320</v>
      </c>
      <c r="C169" s="90" t="s">
        <v>187</v>
      </c>
      <c r="D169" s="90" t="s">
        <v>52</v>
      </c>
      <c r="E169" s="99" t="s">
        <v>191</v>
      </c>
      <c r="F169" s="90" t="s">
        <v>69</v>
      </c>
      <c r="G169" s="153">
        <v>23.6</v>
      </c>
      <c r="H169" s="153">
        <v>0</v>
      </c>
      <c r="I169" s="153">
        <f>G169+H169</f>
        <v>23.6</v>
      </c>
      <c r="J169" s="188"/>
      <c r="K169" s="188">
        <f>I169+J169</f>
        <v>23.6</v>
      </c>
      <c r="L169" s="188"/>
      <c r="M169" s="188">
        <f>K169+L169</f>
        <v>23.6</v>
      </c>
      <c r="N169" s="188"/>
      <c r="O169" s="188">
        <f>M169+N169</f>
        <v>23.6</v>
      </c>
      <c r="P169" s="188"/>
      <c r="Q169" s="188">
        <f>O169+P169</f>
        <v>23.6</v>
      </c>
      <c r="R169" s="188"/>
      <c r="S169" s="188">
        <f>Q169+R169</f>
        <v>23.6</v>
      </c>
      <c r="T169" s="188"/>
      <c r="U169" s="188">
        <f>S169+T169</f>
        <v>23.6</v>
      </c>
      <c r="V169" s="188"/>
      <c r="W169" s="188">
        <f>U169+V169</f>
        <v>23.6</v>
      </c>
      <c r="X169" s="188"/>
      <c r="Y169" s="188">
        <f>W169+X169</f>
        <v>23.6</v>
      </c>
      <c r="Z169" s="188"/>
      <c r="AA169" s="188">
        <f>Y169+Z169</f>
        <v>23.6</v>
      </c>
    </row>
    <row r="170" spans="1:27" s="22" customFormat="1" ht="15" customHeight="1">
      <c r="A170" s="105" t="s">
        <v>186</v>
      </c>
      <c r="B170" s="170"/>
      <c r="C170" s="110"/>
      <c r="D170" s="110"/>
      <c r="E170" s="106"/>
      <c r="F170" s="110"/>
      <c r="G170" s="155">
        <f aca="true" t="shared" si="125" ref="G170:W170">G9+G52+G59+G68+G87+G112+G145+G152+G158+G163+G140</f>
        <v>17563.000000000004</v>
      </c>
      <c r="H170" s="155">
        <f t="shared" si="125"/>
        <v>-1</v>
      </c>
      <c r="I170" s="155">
        <f t="shared" si="125"/>
        <v>17562.000000000004</v>
      </c>
      <c r="J170" s="190">
        <f t="shared" si="125"/>
        <v>2966.96736</v>
      </c>
      <c r="K170" s="190">
        <f t="shared" si="125"/>
        <v>20528.967360000002</v>
      </c>
      <c r="L170" s="190">
        <f t="shared" si="125"/>
        <v>6202.93692</v>
      </c>
      <c r="M170" s="190">
        <f t="shared" si="125"/>
        <v>26731.904280000002</v>
      </c>
      <c r="N170" s="190">
        <f t="shared" si="125"/>
        <v>12</v>
      </c>
      <c r="O170" s="190">
        <f t="shared" si="125"/>
        <v>26743.904280000002</v>
      </c>
      <c r="P170" s="190">
        <f t="shared" si="125"/>
        <v>594.6</v>
      </c>
      <c r="Q170" s="190">
        <f t="shared" si="125"/>
        <v>27338.50428</v>
      </c>
      <c r="R170" s="190">
        <f t="shared" si="125"/>
        <v>0</v>
      </c>
      <c r="S170" s="190">
        <f t="shared" si="125"/>
        <v>27338.50428</v>
      </c>
      <c r="T170" s="190">
        <f t="shared" si="125"/>
        <v>-24.4</v>
      </c>
      <c r="U170" s="190">
        <f t="shared" si="125"/>
        <v>27314.10428</v>
      </c>
      <c r="V170" s="190">
        <f t="shared" si="125"/>
        <v>15</v>
      </c>
      <c r="W170" s="190">
        <f t="shared" si="125"/>
        <v>27329.10428</v>
      </c>
      <c r="X170" s="190">
        <f>X9+X52+X59+X68+X87+X112+X145+X152+X158+X163+X140</f>
        <v>1262</v>
      </c>
      <c r="Y170" s="190">
        <f>Y9+Y52+Y59+Y68+Y87+Y112+Y145+Y152+Y158+Y163+Y140</f>
        <v>28591.10428</v>
      </c>
      <c r="Z170" s="190">
        <f>Z9+Z52+Z59+Z68+Z87+Z112+Z145+Z152+Z158+Z163+Z140</f>
        <v>1073</v>
      </c>
      <c r="AA170" s="190">
        <f>AA9+AA52+AA59+AA68+AA87+AA112+AA145+AA152+AA158+AA163+AA140</f>
        <v>29664.104280000003</v>
      </c>
    </row>
    <row r="171" spans="19:27" ht="15.75">
      <c r="S171" s="207"/>
      <c r="U171" s="207"/>
      <c r="W171" s="207"/>
      <c r="Y171" s="207"/>
      <c r="AA171" s="207"/>
    </row>
    <row r="172" spans="7:27" ht="15.75" hidden="1"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207">
        <f>27338.50428-24.4</f>
        <v>27314.10428</v>
      </c>
      <c r="V172" s="172"/>
      <c r="W172" s="207">
        <f>27338.50428-24.4</f>
        <v>27314.10428</v>
      </c>
      <c r="X172" s="172"/>
      <c r="Y172" s="207">
        <f>27338.50428-24.4+15+1262</f>
        <v>28591.10428</v>
      </c>
      <c r="Z172" s="172"/>
      <c r="AA172" s="207">
        <f>27338.50428-24.4+15+1262</f>
        <v>28591.10428</v>
      </c>
    </row>
    <row r="173" spans="7:27" ht="15.75" hidden="1"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207"/>
      <c r="V173" s="172"/>
      <c r="W173" s="207"/>
      <c r="X173" s="172"/>
      <c r="Y173" s="207"/>
      <c r="Z173" s="172"/>
      <c r="AA173" s="207"/>
    </row>
    <row r="174" spans="7:27" ht="15.75" hidden="1"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207">
        <f>U170-U172</f>
        <v>0</v>
      </c>
      <c r="V174" s="172"/>
      <c r="W174" s="207">
        <f>W170-W172</f>
        <v>15</v>
      </c>
      <c r="X174" s="172"/>
      <c r="Y174" s="207">
        <f>Y170-Y172</f>
        <v>0</v>
      </c>
      <c r="Z174" s="172"/>
      <c r="AA174" s="207">
        <f>AA170-AA172</f>
        <v>1073.0000000000036</v>
      </c>
    </row>
    <row r="176" spans="7:27" ht="15.75"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</row>
    <row r="179" spans="2:27" s="8" customFormat="1" ht="15.75">
      <c r="B179" s="33"/>
      <c r="C179" s="10"/>
      <c r="D179" s="1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7" spans="2:27" s="8" customFormat="1" ht="15.75">
      <c r="B187" s="33"/>
      <c r="C187" s="10"/>
      <c r="D187" s="1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99" spans="2:27" s="8" customFormat="1" ht="15.75">
      <c r="B199" s="33"/>
      <c r="C199" s="10"/>
      <c r="D199" s="1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26" spans="2:27" s="8" customFormat="1" ht="15.75">
      <c r="B226" s="33"/>
      <c r="C226" s="10"/>
      <c r="D226" s="1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35" spans="2:27" s="8" customFormat="1" ht="15.75">
      <c r="B235" s="33"/>
      <c r="C235" s="10"/>
      <c r="D235" s="1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46" spans="2:5" ht="15.75">
      <c r="B246" s="171"/>
      <c r="C246" s="11"/>
      <c r="D246" s="11"/>
      <c r="E246" s="2"/>
    </row>
    <row r="247" spans="2:5" ht="15.75">
      <c r="B247" s="171"/>
      <c r="C247" s="11"/>
      <c r="D247" s="11"/>
      <c r="E247" s="2"/>
    </row>
    <row r="248" spans="2:5" ht="15.75">
      <c r="B248" s="171"/>
      <c r="C248" s="11"/>
      <c r="D248" s="11"/>
      <c r="E248" s="2"/>
    </row>
    <row r="249" spans="2:5" ht="15.75">
      <c r="B249" s="171"/>
      <c r="C249" s="11"/>
      <c r="D249" s="11"/>
      <c r="E249" s="2"/>
    </row>
    <row r="250" spans="2:5" ht="15.75">
      <c r="B250" s="171"/>
      <c r="C250" s="11"/>
      <c r="D250" s="11"/>
      <c r="E250" s="2"/>
    </row>
  </sheetData>
  <sheetProtection/>
  <mergeCells count="1">
    <mergeCell ref="A5:AA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glavapos</cp:lastModifiedBy>
  <cp:lastPrinted>2015-11-25T01:17:17Z</cp:lastPrinted>
  <dcterms:created xsi:type="dcterms:W3CDTF">2007-12-24T02:44:39Z</dcterms:created>
  <dcterms:modified xsi:type="dcterms:W3CDTF">2015-11-25T07:03:20Z</dcterms:modified>
  <cp:category/>
  <cp:version/>
  <cp:contentType/>
  <cp:contentStatus/>
</cp:coreProperties>
</file>